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75" firstSheet="1" activeTab="3"/>
  </bookViews>
  <sheets>
    <sheet name="INCOMESTATEMENT" sheetId="1" r:id="rId1"/>
    <sheet name="BALANCESHEET" sheetId="2" r:id="rId2"/>
    <sheet name="STATEMENT OF CHANGES IN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<sst xmlns="http://schemas.openxmlformats.org/spreadsheetml/2006/main" count="193" uniqueCount="137">
  <si>
    <t>(Incorporated in Malaysia)</t>
  </si>
  <si>
    <t>QUARTERLY REPORT</t>
  </si>
  <si>
    <t>INDIVIDUAL QUARTER</t>
  </si>
  <si>
    <t xml:space="preserve">CURRENT </t>
  </si>
  <si>
    <t>PRECEDING YEAR</t>
  </si>
  <si>
    <t>(a)</t>
  </si>
  <si>
    <t>Revenue</t>
  </si>
  <si>
    <t>(b)</t>
  </si>
  <si>
    <t>Operating Expenses</t>
  </si>
  <si>
    <t>(c)</t>
  </si>
  <si>
    <t>Other operating income</t>
  </si>
  <si>
    <t xml:space="preserve">YEAR </t>
  </si>
  <si>
    <t>QUARTER</t>
  </si>
  <si>
    <t>RM '000</t>
  </si>
  <si>
    <t xml:space="preserve">CORRESPONDING </t>
  </si>
  <si>
    <t>Profit from Operations</t>
  </si>
  <si>
    <t>Finance cost</t>
  </si>
  <si>
    <t>(d)</t>
  </si>
  <si>
    <t>Investing Results</t>
  </si>
  <si>
    <t>(e)</t>
  </si>
  <si>
    <t>Profit before tax</t>
  </si>
  <si>
    <t>(f)</t>
  </si>
  <si>
    <t>Taxation</t>
  </si>
  <si>
    <t>(g)</t>
  </si>
  <si>
    <t>Profit after tax</t>
  </si>
  <si>
    <t>Minority Interests</t>
  </si>
  <si>
    <t>Net profit for the period</t>
  </si>
  <si>
    <t>CUMMULATIVE QUARTER</t>
  </si>
  <si>
    <t>EPS(sen)</t>
  </si>
  <si>
    <t>(b) Fully diluted (based on ordinary shares) (sen)</t>
  </si>
  <si>
    <t>(a) Basic (based on ordinary shares) (sen)</t>
  </si>
  <si>
    <t>(The Condensed Consolidated Income Statement should be read in conjunction with the Annual Financial Report for the year</t>
  </si>
  <si>
    <t>Fixed assets</t>
  </si>
  <si>
    <t>Intangible assets</t>
  </si>
  <si>
    <t>Current assets:</t>
  </si>
  <si>
    <t>Inventories</t>
  </si>
  <si>
    <t>Other debtors, deposits &amp; prepayments</t>
  </si>
  <si>
    <t>Marketable securities</t>
  </si>
  <si>
    <t xml:space="preserve">Trade payables </t>
  </si>
  <si>
    <t>Other payables</t>
  </si>
  <si>
    <t>Short term borrowings</t>
  </si>
  <si>
    <t>Provision for taxation</t>
  </si>
  <si>
    <t>Net current assets</t>
  </si>
  <si>
    <t>Share Capital</t>
  </si>
  <si>
    <t>Reserves:</t>
  </si>
  <si>
    <t>Share premium</t>
  </si>
  <si>
    <t>Retained profits</t>
  </si>
  <si>
    <t>Minority interest</t>
  </si>
  <si>
    <t>Deferred taxation</t>
  </si>
  <si>
    <t xml:space="preserve">Share </t>
  </si>
  <si>
    <t>capital</t>
  </si>
  <si>
    <t>premium</t>
  </si>
  <si>
    <t>RM'000</t>
  </si>
  <si>
    <t>Other</t>
  </si>
  <si>
    <t>Retained</t>
  </si>
  <si>
    <t>Total</t>
  </si>
  <si>
    <t>Dividend declared</t>
  </si>
  <si>
    <t>Non-cash items</t>
  </si>
  <si>
    <t>Non-operating items</t>
  </si>
  <si>
    <t>Changes in working capital</t>
  </si>
  <si>
    <t>Net change in current assets</t>
  </si>
  <si>
    <t>Interest paid</t>
  </si>
  <si>
    <t>Income tax paid</t>
  </si>
  <si>
    <t>Net cash flows from operating activities</t>
  </si>
  <si>
    <t>Investing activities</t>
  </si>
  <si>
    <t>Purchase of fixed assets</t>
  </si>
  <si>
    <t>Proceeds from disposal of asset</t>
  </si>
  <si>
    <t>Interest received</t>
  </si>
  <si>
    <t>Financing activities</t>
  </si>
  <si>
    <t>Repayment of hire purchase payables</t>
  </si>
  <si>
    <t>Dividend paid</t>
  </si>
  <si>
    <t>Deposit pledge for bank guarantee</t>
  </si>
  <si>
    <t>Purchase of quoted investments</t>
  </si>
  <si>
    <t>TO DATE</t>
  </si>
  <si>
    <t>PERIOD</t>
  </si>
  <si>
    <t>Current liabilities:</t>
  </si>
  <si>
    <t>Shareholders' funds:</t>
  </si>
  <si>
    <t>reserves</t>
  </si>
  <si>
    <t>profits</t>
  </si>
  <si>
    <t>Operating profit before changes in working capital</t>
  </si>
  <si>
    <t>Net change in cash &amp; cash equivalents</t>
  </si>
  <si>
    <t>Cash and cash equivalents at beginning of period</t>
  </si>
  <si>
    <t>Cash and cash equivalents at end of period</t>
  </si>
  <si>
    <t>Cash and cash equivalents at end of period comprise:</t>
  </si>
  <si>
    <t>Net change in current liabilities</t>
  </si>
  <si>
    <t>Bank overdrafts</t>
  </si>
  <si>
    <t>These figures have not been audited.</t>
  </si>
  <si>
    <t>Revaluation reserve</t>
  </si>
  <si>
    <t>Adjustments for :</t>
  </si>
  <si>
    <t xml:space="preserve">(The Condensed Consolidated Cash Flow Statement should be read in conjunction with the </t>
  </si>
  <si>
    <t>Other reserves</t>
  </si>
  <si>
    <t>Hire purchase creditors</t>
  </si>
  <si>
    <t>CONDENSED CONSOLIDATED STATEMENT OF CHANGES IN EQUITY</t>
  </si>
  <si>
    <t xml:space="preserve">CONDENSED CONSOLIDATED CASH  FLOW  STATEMENT </t>
  </si>
  <si>
    <t>Cash, bank balances and deposits</t>
  </si>
  <si>
    <t>At 1 May 2004</t>
  </si>
  <si>
    <t>Issurance of shares</t>
  </si>
  <si>
    <t>Goodwill on Consolidation</t>
  </si>
  <si>
    <t>(The Condensed Consolidated Balance Sheet should be read in conjucnction with the</t>
  </si>
  <si>
    <t xml:space="preserve">(The Condensed Consolidated Statement of Changes in Equity should be read in conjunction with the </t>
  </si>
  <si>
    <t>Other Investment</t>
  </si>
  <si>
    <t>At 30 April 2005</t>
  </si>
  <si>
    <t>Net profit for the year</t>
  </si>
  <si>
    <t>Annual Financial Report for the year ended 30 April 2005)</t>
  </si>
  <si>
    <t>Foreign exchange loss on translation</t>
  </si>
  <si>
    <t>Trade receivables</t>
  </si>
  <si>
    <t>ended 30 April 2005)</t>
  </si>
  <si>
    <t>Tax recoverable</t>
  </si>
  <si>
    <r>
      <t>ANALABS RESOURCES BERHAD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(Co Reg 468971-A)</t>
    </r>
  </si>
  <si>
    <r>
      <t>ANALABS RESOURCES BERHAD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(Co Reg 468971-A)</t>
    </r>
  </si>
  <si>
    <t>Proceeds from disposal quoted shares</t>
  </si>
  <si>
    <t>YEAR</t>
  </si>
  <si>
    <t>At 1 May 2005</t>
  </si>
  <si>
    <t>For the Year Ended 30 April 2005</t>
  </si>
  <si>
    <t>AS AT</t>
  </si>
  <si>
    <t xml:space="preserve">END OF </t>
  </si>
  <si>
    <t>CURRENT</t>
  </si>
  <si>
    <t xml:space="preserve">AS AT </t>
  </si>
  <si>
    <t>Dividend Payable</t>
  </si>
  <si>
    <t>Foreign exchange gain  on translation</t>
  </si>
  <si>
    <r>
      <t xml:space="preserve">Quarterly report on consolidated results for the financial quarter ended </t>
    </r>
    <r>
      <rPr>
        <b/>
        <sz val="10"/>
        <rFont val="Arial"/>
        <family val="2"/>
      </rPr>
      <t>31  January 2006</t>
    </r>
  </si>
  <si>
    <t>CONDENSED CONSOLIDATED INCOME STATEMENT FOR THE QUARTER ENDED 31 JANUARY 2006</t>
  </si>
  <si>
    <t>(9 mths)</t>
  </si>
  <si>
    <r>
      <t xml:space="preserve">Quarterly report on consolidated results for the financial quarter ended </t>
    </r>
    <r>
      <rPr>
        <b/>
        <sz val="10"/>
        <rFont val="Arial"/>
        <family val="2"/>
      </rPr>
      <t>31 January 2006</t>
    </r>
  </si>
  <si>
    <t>CONDENSED CONSOLIDATED BALANCE SHEET AS AT 31 JANUARY 2006</t>
  </si>
  <si>
    <t>FOR  NINE   MONTHS PERIOD ENDED 31  JANUARY 2006</t>
  </si>
  <si>
    <t>At 31January 2006</t>
  </si>
  <si>
    <r>
      <t xml:space="preserve">Quarterly report on consolidated results for the financial quarter ended </t>
    </r>
    <r>
      <rPr>
        <b/>
        <sz val="10"/>
        <rFont val="Arial"/>
        <family val="2"/>
      </rPr>
      <t>31/1/2006</t>
    </r>
  </si>
  <si>
    <t>FOR  NINE  MONTHS PERIOD ENDED 31  JANUARY 2006</t>
  </si>
  <si>
    <t xml:space="preserve">Tresuary </t>
  </si>
  <si>
    <t>Shares</t>
  </si>
  <si>
    <t xml:space="preserve">Acquired </t>
  </si>
  <si>
    <t>Tresuary Shares</t>
  </si>
  <si>
    <t>Deposit Pledged for bank guarantee</t>
  </si>
  <si>
    <t>Repurchase of Shares (net)</t>
  </si>
  <si>
    <t>Net assets per ordinary share (RM)</t>
  </si>
  <si>
    <t>For The Period  Ended 31 January 2006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</si>
</sst>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\-&quot;RM&quot;\ #,##0"/>
    <numFmt numFmtId="165" formatCode="&quot;RM&quot;\ #,##0;[Red]\-&quot;RM&quot;\ #,##0"/>
    <numFmt numFmtId="166" formatCode="&quot;RM&quot;\ #,##0.00;\-&quot;RM&quot;\ #,##0.00"/>
    <numFmt numFmtId="167" formatCode="&quot;RM&quot;\ #,##0.00;[Red]\-&quot;RM&quot;\ #,##0.00"/>
    <numFmt numFmtId="168" formatCode="_-&quot;RM&quot;\ * #,##0_-;\-&quot;RM&quot;\ * #,##0_-;_-&quot;RM&quot;\ * &quot;-&quot;_-;_-@_-"/>
    <numFmt numFmtId="169" formatCode="_-* #,##0_-;\-* #,##0_-;_-* &quot;-&quot;_-;_-@_-"/>
    <numFmt numFmtId="170" formatCode="_-&quot;RM&quot;\ * #,##0.00_-;\-&quot;RM&quot;\ * #,##0.00_-;_-&quot;RM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[$-409]dddd\,\ mmmm\ dd\,\ yyyy"/>
    <numFmt numFmtId="188" formatCode="[$-409]h:mm:ss\ AM/PM"/>
    <numFmt numFmtId="189" formatCode="_(* #,##0.000_);_(* \(#,##0.000\);_(* &quot;-&quot;??_);_(@_)"/>
    <numFmt numFmtId="190" formatCode="_(* #,##0.0000_);_(* \(#,##0.0000\);_(* &quot;-&quot;??_);_(@_)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sz val="11"/>
      <color indexed="1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5" fontId="7" fillId="0" borderId="0" xfId="15" applyNumberFormat="1" applyFont="1" applyAlignment="1">
      <alignment/>
    </xf>
    <xf numFmtId="185" fontId="0" fillId="0" borderId="0" xfId="15" applyNumberFormat="1" applyFont="1" applyBorder="1" applyAlignment="1">
      <alignment horizontal="center"/>
    </xf>
    <xf numFmtId="185" fontId="0" fillId="0" borderId="0" xfId="15" applyNumberFormat="1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185" fontId="7" fillId="0" borderId="1" xfId="15" applyNumberFormat="1" applyFont="1" applyBorder="1" applyAlignment="1">
      <alignment horizontal="center"/>
    </xf>
    <xf numFmtId="185" fontId="0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185" fontId="7" fillId="0" borderId="0" xfId="15" applyNumberFormat="1" applyFont="1" applyBorder="1" applyAlignment="1">
      <alignment/>
    </xf>
    <xf numFmtId="0" fontId="7" fillId="0" borderId="0" xfId="0" applyFont="1" applyAlignment="1">
      <alignment horizontal="center"/>
    </xf>
    <xf numFmtId="185" fontId="7" fillId="0" borderId="2" xfId="15" applyNumberFormat="1" applyFont="1" applyBorder="1" applyAlignment="1">
      <alignment/>
    </xf>
    <xf numFmtId="185" fontId="7" fillId="0" borderId="3" xfId="15" applyNumberFormat="1" applyFont="1" applyBorder="1" applyAlignment="1">
      <alignment/>
    </xf>
    <xf numFmtId="185" fontId="7" fillId="0" borderId="4" xfId="15" applyNumberFormat="1" applyFont="1" applyBorder="1" applyAlignment="1">
      <alignment/>
    </xf>
    <xf numFmtId="185" fontId="7" fillId="0" borderId="1" xfId="15" applyNumberFormat="1" applyFont="1" applyBorder="1" applyAlignment="1">
      <alignment/>
    </xf>
    <xf numFmtId="185" fontId="7" fillId="0" borderId="5" xfId="15" applyNumberFormat="1" applyFont="1" applyBorder="1" applyAlignment="1">
      <alignment/>
    </xf>
    <xf numFmtId="185" fontId="7" fillId="0" borderId="6" xfId="15" applyNumberFormat="1" applyFont="1" applyBorder="1" applyAlignment="1">
      <alignment/>
    </xf>
    <xf numFmtId="185" fontId="8" fillId="0" borderId="7" xfId="15" applyNumberFormat="1" applyFont="1" applyBorder="1" applyAlignment="1">
      <alignment/>
    </xf>
    <xf numFmtId="0" fontId="9" fillId="0" borderId="0" xfId="0" applyFont="1" applyAlignment="1">
      <alignment/>
    </xf>
    <xf numFmtId="43" fontId="9" fillId="0" borderId="8" xfId="15" applyFont="1" applyBorder="1" applyAlignment="1">
      <alignment/>
    </xf>
    <xf numFmtId="43" fontId="7" fillId="0" borderId="0" xfId="15" applyFont="1" applyAlignment="1">
      <alignment/>
    </xf>
    <xf numFmtId="185" fontId="0" fillId="0" borderId="4" xfId="15" applyNumberFormat="1" applyFont="1" applyBorder="1" applyAlignment="1">
      <alignment horizontal="center"/>
    </xf>
    <xf numFmtId="185" fontId="0" fillId="0" borderId="9" xfId="15" applyNumberFormat="1" applyFont="1" applyBorder="1" applyAlignment="1">
      <alignment horizontal="center"/>
    </xf>
    <xf numFmtId="14" fontId="0" fillId="0" borderId="0" xfId="0" applyNumberFormat="1" applyFont="1" applyAlignment="1" quotePrefix="1">
      <alignment/>
    </xf>
    <xf numFmtId="185" fontId="4" fillId="0" borderId="4" xfId="15" applyNumberFormat="1" applyFont="1" applyBorder="1" applyAlignment="1">
      <alignment horizontal="center"/>
    </xf>
    <xf numFmtId="185" fontId="4" fillId="0" borderId="9" xfId="15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185" fontId="0" fillId="0" borderId="1" xfId="15" applyNumberFormat="1" applyFont="1" applyBorder="1" applyAlignment="1">
      <alignment horizontal="center"/>
    </xf>
    <xf numFmtId="185" fontId="0" fillId="0" borderId="10" xfId="15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5" fontId="0" fillId="0" borderId="3" xfId="15" applyNumberFormat="1" applyFont="1" applyBorder="1" applyAlignment="1">
      <alignment/>
    </xf>
    <xf numFmtId="185" fontId="0" fillId="0" borderId="13" xfId="15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185" fontId="0" fillId="0" borderId="4" xfId="15" applyNumberFormat="1" applyFont="1" applyBorder="1" applyAlignment="1">
      <alignment/>
    </xf>
    <xf numFmtId="185" fontId="0" fillId="0" borderId="9" xfId="15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" xfId="0" applyFont="1" applyBorder="1" applyAlignment="1">
      <alignment/>
    </xf>
    <xf numFmtId="185" fontId="0" fillId="0" borderId="1" xfId="15" applyNumberFormat="1" applyFont="1" applyBorder="1" applyAlignment="1">
      <alignment/>
    </xf>
    <xf numFmtId="185" fontId="0" fillId="0" borderId="10" xfId="15" applyNumberFormat="1" applyFont="1" applyBorder="1" applyAlignment="1">
      <alignment/>
    </xf>
    <xf numFmtId="39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185" fontId="4" fillId="0" borderId="1" xfId="15" applyNumberFormat="1" applyFont="1" applyBorder="1" applyAlignment="1">
      <alignment/>
    </xf>
    <xf numFmtId="0" fontId="10" fillId="0" borderId="0" xfId="0" applyFont="1" applyAlignment="1">
      <alignment/>
    </xf>
    <xf numFmtId="185" fontId="7" fillId="0" borderId="0" xfId="15" applyNumberFormat="1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7" xfId="15" applyNumberFormat="1" applyFont="1" applyBorder="1" applyAlignment="1">
      <alignment/>
    </xf>
    <xf numFmtId="185" fontId="7" fillId="0" borderId="0" xfId="0" applyNumberFormat="1" applyFont="1" applyAlignment="1">
      <alignment/>
    </xf>
    <xf numFmtId="0" fontId="8" fillId="0" borderId="0" xfId="0" applyFont="1" applyAlignment="1">
      <alignment/>
    </xf>
    <xf numFmtId="185" fontId="0" fillId="0" borderId="0" xfId="15" applyNumberFormat="1" applyFont="1" applyAlignment="1">
      <alignment horizontal="center"/>
    </xf>
    <xf numFmtId="185" fontId="0" fillId="0" borderId="2" xfId="15" applyNumberFormat="1" applyFont="1" applyBorder="1" applyAlignment="1">
      <alignment/>
    </xf>
    <xf numFmtId="185" fontId="0" fillId="0" borderId="6" xfId="15" applyNumberFormat="1" applyFont="1" applyBorder="1" applyAlignment="1">
      <alignment/>
    </xf>
    <xf numFmtId="185" fontId="0" fillId="0" borderId="7" xfId="15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85" fontId="4" fillId="0" borderId="14" xfId="15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185" fontId="4" fillId="0" borderId="0" xfId="15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185" fontId="11" fillId="0" borderId="4" xfId="15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43" fontId="0" fillId="0" borderId="1" xfId="15" applyNumberFormat="1" applyFont="1" applyBorder="1" applyAlignment="1">
      <alignment/>
    </xf>
    <xf numFmtId="43" fontId="0" fillId="0" borderId="9" xfId="15" applyNumberFormat="1" applyFont="1" applyBorder="1" applyAlignment="1">
      <alignment/>
    </xf>
    <xf numFmtId="43" fontId="0" fillId="0" borderId="10" xfId="15" applyNumberFormat="1" applyFont="1" applyBorder="1" applyAlignment="1">
      <alignment/>
    </xf>
    <xf numFmtId="43" fontId="0" fillId="0" borderId="4" xfId="15" applyNumberFormat="1" applyFont="1" applyBorder="1" applyAlignment="1">
      <alignment/>
    </xf>
    <xf numFmtId="185" fontId="4" fillId="0" borderId="16" xfId="15" applyNumberFormat="1" applyFont="1" applyBorder="1" applyAlignment="1">
      <alignment/>
    </xf>
    <xf numFmtId="185" fontId="7" fillId="0" borderId="0" xfId="15" applyNumberFormat="1" applyFont="1" applyBorder="1" applyAlignment="1">
      <alignment horizontal="center"/>
    </xf>
    <xf numFmtId="185" fontId="7" fillId="0" borderId="2" xfId="0" applyNumberFormat="1" applyFont="1" applyBorder="1" applyAlignment="1">
      <alignment/>
    </xf>
    <xf numFmtId="185" fontId="8" fillId="0" borderId="0" xfId="15" applyNumberFormat="1" applyFont="1" applyAlignment="1">
      <alignment/>
    </xf>
    <xf numFmtId="185" fontId="0" fillId="0" borderId="0" xfId="15" applyNumberFormat="1" applyFont="1" applyAlignment="1">
      <alignment horizontal="right"/>
    </xf>
    <xf numFmtId="185" fontId="4" fillId="0" borderId="3" xfId="1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85" fontId="7" fillId="0" borderId="3" xfId="0" applyNumberFormat="1" applyFont="1" applyBorder="1" applyAlignment="1">
      <alignment/>
    </xf>
    <xf numFmtId="185" fontId="7" fillId="0" borderId="4" xfId="0" applyNumberFormat="1" applyFont="1" applyBorder="1" applyAlignment="1">
      <alignment/>
    </xf>
    <xf numFmtId="185" fontId="7" fillId="0" borderId="1" xfId="0" applyNumberFormat="1" applyFont="1" applyBorder="1" applyAlignment="1">
      <alignment/>
    </xf>
    <xf numFmtId="0" fontId="4" fillId="0" borderId="4" xfId="0" applyFont="1" applyBorder="1" applyAlignment="1">
      <alignment/>
    </xf>
    <xf numFmtId="185" fontId="4" fillId="0" borderId="1" xfId="15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85" fontId="0" fillId="0" borderId="3" xfId="15" applyNumberFormat="1" applyFont="1" applyFill="1" applyBorder="1" applyAlignment="1">
      <alignment/>
    </xf>
    <xf numFmtId="185" fontId="0" fillId="0" borderId="13" xfId="15" applyNumberFormat="1" applyFont="1" applyFill="1" applyBorder="1" applyAlignment="1">
      <alignment/>
    </xf>
    <xf numFmtId="185" fontId="0" fillId="0" borderId="4" xfId="15" applyNumberFormat="1" applyFont="1" applyFill="1" applyBorder="1" applyAlignment="1">
      <alignment/>
    </xf>
    <xf numFmtId="185" fontId="0" fillId="0" borderId="9" xfId="15" applyNumberFormat="1" applyFont="1" applyFill="1" applyBorder="1" applyAlignment="1">
      <alignment/>
    </xf>
    <xf numFmtId="185" fontId="0" fillId="0" borderId="9" xfId="15" applyNumberFormat="1" applyFont="1" applyFill="1" applyBorder="1" applyAlignment="1">
      <alignment horizontal="center"/>
    </xf>
    <xf numFmtId="185" fontId="0" fillId="0" borderId="1" xfId="15" applyNumberFormat="1" applyFont="1" applyFill="1" applyBorder="1" applyAlignment="1">
      <alignment/>
    </xf>
    <xf numFmtId="185" fontId="0" fillId="0" borderId="10" xfId="15" applyNumberFormat="1" applyFont="1" applyFill="1" applyBorder="1" applyAlignment="1">
      <alignment/>
    </xf>
    <xf numFmtId="185" fontId="4" fillId="0" borderId="1" xfId="15" applyNumberFormat="1" applyFont="1" applyFill="1" applyBorder="1" applyAlignment="1">
      <alignment/>
    </xf>
    <xf numFmtId="1" fontId="0" fillId="0" borderId="3" xfId="15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43" fontId="0" fillId="0" borderId="4" xfId="15" applyFont="1" applyFill="1" applyBorder="1" applyAlignment="1">
      <alignment/>
    </xf>
    <xf numFmtId="2" fontId="0" fillId="0" borderId="9" xfId="0" applyNumberFormat="1" applyFont="1" applyFill="1" applyBorder="1" applyAlignment="1">
      <alignment horizontal="right"/>
    </xf>
    <xf numFmtId="2" fontId="0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5" fontId="4" fillId="0" borderId="11" xfId="15" applyNumberFormat="1" applyFont="1" applyBorder="1" applyAlignment="1">
      <alignment horizontal="center"/>
    </xf>
    <xf numFmtId="185" fontId="4" fillId="0" borderId="13" xfId="15" applyNumberFormat="1" applyFont="1" applyBorder="1" applyAlignment="1">
      <alignment horizontal="center"/>
    </xf>
    <xf numFmtId="185" fontId="4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view="pageBreakPreview" zoomScale="85" zoomScaleNormal="75" zoomScaleSheetLayoutView="85" workbookViewId="0" topLeftCell="A32">
      <selection activeCell="K55" sqref="K55"/>
    </sheetView>
  </sheetViews>
  <sheetFormatPr defaultColWidth="9.140625" defaultRowHeight="12.75"/>
  <cols>
    <col min="1" max="1" width="4.28125" style="3" customWidth="1"/>
    <col min="2" max="2" width="4.140625" style="3" customWidth="1"/>
    <col min="3" max="7" width="9.140625" style="3" customWidth="1"/>
    <col min="8" max="8" width="21.00390625" style="3" customWidth="1"/>
    <col min="9" max="9" width="19.421875" style="3" bestFit="1" customWidth="1"/>
    <col min="10" max="10" width="6.00390625" style="3" customWidth="1"/>
    <col min="11" max="11" width="19.00390625" style="3" customWidth="1"/>
    <col min="12" max="12" width="19.421875" style="3" bestFit="1" customWidth="1"/>
    <col min="13" max="13" width="9.00390625" style="3" customWidth="1"/>
    <col min="14" max="16384" width="9.140625" style="3" customWidth="1"/>
  </cols>
  <sheetData>
    <row r="1" ht="15" customHeight="1">
      <c r="A1" s="1" t="s">
        <v>108</v>
      </c>
    </row>
    <row r="2" ht="15" customHeight="1">
      <c r="A2" s="3" t="s">
        <v>0</v>
      </c>
    </row>
    <row r="3" ht="15" customHeight="1"/>
    <row r="4" spans="1:3" ht="15" customHeight="1">
      <c r="A4" s="5" t="s">
        <v>1</v>
      </c>
      <c r="B4" s="6"/>
      <c r="C4" s="6"/>
    </row>
    <row r="5" ht="15" customHeight="1">
      <c r="A5" s="3" t="s">
        <v>120</v>
      </c>
    </row>
    <row r="6" spans="1:10" ht="15" customHeight="1">
      <c r="A6" s="3" t="s">
        <v>86</v>
      </c>
      <c r="J6" s="39"/>
    </row>
    <row r="7" ht="15" customHeight="1">
      <c r="J7" s="39"/>
    </row>
    <row r="8" spans="1:10" ht="15" customHeight="1">
      <c r="A8" s="2" t="s">
        <v>121</v>
      </c>
      <c r="J8" s="39"/>
    </row>
    <row r="9" ht="15" customHeight="1">
      <c r="J9" s="39"/>
    </row>
    <row r="10" spans="8:12" ht="15" customHeight="1">
      <c r="H10" s="105" t="s">
        <v>2</v>
      </c>
      <c r="I10" s="106"/>
      <c r="J10" s="66"/>
      <c r="K10" s="105" t="s">
        <v>27</v>
      </c>
      <c r="L10" s="106"/>
    </row>
    <row r="11" spans="8:12" ht="15" customHeight="1">
      <c r="H11" s="60" t="s">
        <v>3</v>
      </c>
      <c r="I11" s="26" t="s">
        <v>4</v>
      </c>
      <c r="J11" s="8"/>
      <c r="K11" s="26" t="s">
        <v>3</v>
      </c>
      <c r="L11" s="27" t="s">
        <v>4</v>
      </c>
    </row>
    <row r="12" spans="8:12" ht="15" customHeight="1">
      <c r="H12" s="60" t="s">
        <v>111</v>
      </c>
      <c r="I12" s="26" t="s">
        <v>14</v>
      </c>
      <c r="J12" s="8"/>
      <c r="K12" s="26" t="s">
        <v>11</v>
      </c>
      <c r="L12" s="27" t="s">
        <v>14</v>
      </c>
    </row>
    <row r="13" spans="8:12" ht="15" customHeight="1">
      <c r="H13" s="60" t="s">
        <v>12</v>
      </c>
      <c r="I13" s="26" t="s">
        <v>12</v>
      </c>
      <c r="J13" s="8"/>
      <c r="K13" s="26" t="s">
        <v>73</v>
      </c>
      <c r="L13" s="27" t="s">
        <v>74</v>
      </c>
    </row>
    <row r="14" spans="8:12" ht="15" customHeight="1">
      <c r="H14" s="61">
        <v>38748</v>
      </c>
      <c r="I14" s="63">
        <v>38383</v>
      </c>
      <c r="J14" s="67"/>
      <c r="K14" s="61">
        <v>38748</v>
      </c>
      <c r="L14" s="63">
        <v>38383</v>
      </c>
    </row>
    <row r="15" spans="1:12" ht="15" customHeight="1">
      <c r="A15" s="28"/>
      <c r="B15" s="28"/>
      <c r="H15" s="62" t="s">
        <v>122</v>
      </c>
      <c r="I15" s="29" t="s">
        <v>122</v>
      </c>
      <c r="J15" s="66"/>
      <c r="K15" s="62" t="s">
        <v>122</v>
      </c>
      <c r="L15" s="29" t="s">
        <v>122</v>
      </c>
    </row>
    <row r="16" spans="1:12" ht="15" customHeight="1">
      <c r="A16" s="28"/>
      <c r="B16" s="28"/>
      <c r="H16" s="60"/>
      <c r="I16" s="31"/>
      <c r="J16" s="39"/>
      <c r="K16" s="29"/>
      <c r="L16" s="30"/>
    </row>
    <row r="17" spans="8:12" ht="15" customHeight="1">
      <c r="H17" s="32" t="s">
        <v>13</v>
      </c>
      <c r="I17" s="32" t="s">
        <v>13</v>
      </c>
      <c r="J17" s="64"/>
      <c r="K17" s="32" t="s">
        <v>13</v>
      </c>
      <c r="L17" s="33" t="s">
        <v>13</v>
      </c>
    </row>
    <row r="18" spans="7:12" ht="15" customHeight="1">
      <c r="G18" s="39"/>
      <c r="H18" s="70"/>
      <c r="I18" s="39"/>
      <c r="J18" s="39"/>
      <c r="K18" s="4"/>
      <c r="L18" s="4"/>
    </row>
    <row r="19" spans="1:12" ht="15" customHeight="1">
      <c r="A19" s="68">
        <v>1</v>
      </c>
      <c r="B19" s="68" t="s">
        <v>5</v>
      </c>
      <c r="C19" s="35" t="s">
        <v>6</v>
      </c>
      <c r="D19" s="35"/>
      <c r="E19" s="35"/>
      <c r="F19" s="35"/>
      <c r="G19" s="35"/>
      <c r="H19" s="90">
        <v>8609</v>
      </c>
      <c r="I19" s="91">
        <v>7477</v>
      </c>
      <c r="J19" s="39"/>
      <c r="K19" s="36">
        <v>25841</v>
      </c>
      <c r="L19" s="37">
        <v>23268</v>
      </c>
    </row>
    <row r="20" spans="1:12" ht="15" customHeight="1">
      <c r="A20" s="31"/>
      <c r="B20" s="31"/>
      <c r="C20" s="39"/>
      <c r="D20" s="39"/>
      <c r="E20" s="39"/>
      <c r="F20" s="39"/>
      <c r="G20" s="39"/>
      <c r="H20" s="92"/>
      <c r="I20" s="93"/>
      <c r="J20" s="39"/>
      <c r="K20" s="40"/>
      <c r="L20" s="41"/>
    </row>
    <row r="21" spans="1:12" ht="15" customHeight="1">
      <c r="A21" s="31"/>
      <c r="B21" s="31" t="s">
        <v>7</v>
      </c>
      <c r="C21" s="39" t="s">
        <v>8</v>
      </c>
      <c r="D21" s="39"/>
      <c r="E21" s="39"/>
      <c r="F21" s="39"/>
      <c r="G21" s="39"/>
      <c r="H21" s="92">
        <f>-8535+300</f>
        <v>-8235</v>
      </c>
      <c r="I21" s="94">
        <v>-6564</v>
      </c>
      <c r="J21" s="64"/>
      <c r="K21" s="40">
        <v>-21896</v>
      </c>
      <c r="L21" s="41">
        <v>-18886</v>
      </c>
    </row>
    <row r="22" spans="1:12" ht="15" customHeight="1">
      <c r="A22" s="31"/>
      <c r="B22" s="31"/>
      <c r="C22" s="39"/>
      <c r="D22" s="39"/>
      <c r="E22" s="39"/>
      <c r="F22" s="39"/>
      <c r="G22" s="39"/>
      <c r="H22" s="92"/>
      <c r="I22" s="93"/>
      <c r="J22" s="39"/>
      <c r="K22" s="40"/>
      <c r="L22" s="41"/>
    </row>
    <row r="23" spans="1:12" ht="15" customHeight="1">
      <c r="A23" s="31"/>
      <c r="B23" s="31" t="s">
        <v>9</v>
      </c>
      <c r="C23" s="39" t="s">
        <v>10</v>
      </c>
      <c r="D23" s="39"/>
      <c r="E23" s="39"/>
      <c r="F23" s="39"/>
      <c r="G23" s="39"/>
      <c r="H23" s="92">
        <v>316</v>
      </c>
      <c r="I23" s="93">
        <v>50</v>
      </c>
      <c r="J23" s="39"/>
      <c r="K23" s="40">
        <v>651</v>
      </c>
      <c r="L23" s="41">
        <v>168</v>
      </c>
    </row>
    <row r="24" spans="1:12" ht="15" customHeight="1">
      <c r="A24" s="71"/>
      <c r="B24" s="71"/>
      <c r="C24" s="43"/>
      <c r="D24" s="43"/>
      <c r="E24" s="43"/>
      <c r="F24" s="43"/>
      <c r="G24" s="43"/>
      <c r="H24" s="95"/>
      <c r="I24" s="96"/>
      <c r="J24" s="39"/>
      <c r="K24" s="44"/>
      <c r="L24" s="45"/>
    </row>
    <row r="25" spans="1:13" ht="15" customHeight="1">
      <c r="A25" s="31">
        <v>2</v>
      </c>
      <c r="B25" s="31" t="s">
        <v>5</v>
      </c>
      <c r="C25" s="39" t="s">
        <v>15</v>
      </c>
      <c r="D25" s="39"/>
      <c r="E25" s="39"/>
      <c r="F25" s="39"/>
      <c r="G25" s="39"/>
      <c r="H25" s="92">
        <f>SUM(H19:H23)</f>
        <v>690</v>
      </c>
      <c r="I25" s="92">
        <f>SUM(I19:I23)</f>
        <v>963</v>
      </c>
      <c r="J25" s="39"/>
      <c r="K25" s="36">
        <f>SUM(K19:K23)</f>
        <v>4596</v>
      </c>
      <c r="L25" s="37">
        <f>+L19+L21+L23</f>
        <v>4550</v>
      </c>
      <c r="M25" s="46"/>
    </row>
    <row r="26" spans="1:13" ht="15" customHeight="1">
      <c r="A26" s="31"/>
      <c r="B26" s="31"/>
      <c r="C26" s="39"/>
      <c r="D26" s="39"/>
      <c r="E26" s="39"/>
      <c r="F26" s="39"/>
      <c r="G26" s="39"/>
      <c r="H26" s="92"/>
      <c r="I26" s="92"/>
      <c r="J26" s="39"/>
      <c r="K26" s="40"/>
      <c r="L26" s="41"/>
      <c r="M26" s="47"/>
    </row>
    <row r="27" spans="1:13" ht="15" customHeight="1">
      <c r="A27" s="31"/>
      <c r="B27" s="31" t="s">
        <v>7</v>
      </c>
      <c r="C27" s="39" t="s">
        <v>16</v>
      </c>
      <c r="D27" s="39"/>
      <c r="E27" s="39"/>
      <c r="F27" s="39"/>
      <c r="G27" s="39"/>
      <c r="H27" s="92">
        <v>-12</v>
      </c>
      <c r="I27" s="92">
        <v>-7</v>
      </c>
      <c r="J27" s="39"/>
      <c r="K27" s="40">
        <v>-27</v>
      </c>
      <c r="L27" s="41">
        <v>-34</v>
      </c>
      <c r="M27" s="47"/>
    </row>
    <row r="28" spans="1:13" ht="15" customHeight="1">
      <c r="A28" s="31"/>
      <c r="B28" s="31"/>
      <c r="C28" s="39"/>
      <c r="D28" s="39"/>
      <c r="E28" s="39"/>
      <c r="F28" s="39"/>
      <c r="G28" s="39"/>
      <c r="H28" s="92"/>
      <c r="I28" s="92"/>
      <c r="J28" s="39"/>
      <c r="K28" s="40"/>
      <c r="L28" s="41"/>
      <c r="M28" s="47"/>
    </row>
    <row r="29" spans="1:12" ht="15" customHeight="1">
      <c r="A29" s="31"/>
      <c r="B29" s="31" t="s">
        <v>9</v>
      </c>
      <c r="C29" s="39" t="s">
        <v>18</v>
      </c>
      <c r="D29" s="39"/>
      <c r="E29" s="39"/>
      <c r="F29" s="39"/>
      <c r="G29" s="39"/>
      <c r="H29" s="95">
        <v>0</v>
      </c>
      <c r="I29" s="95">
        <v>0</v>
      </c>
      <c r="J29" s="39"/>
      <c r="K29" s="44">
        <f>+H29</f>
        <v>0</v>
      </c>
      <c r="L29" s="45">
        <f>+I29</f>
        <v>0</v>
      </c>
    </row>
    <row r="30" spans="1:12" ht="15" customHeight="1">
      <c r="A30" s="31"/>
      <c r="B30" s="31"/>
      <c r="C30" s="39"/>
      <c r="D30" s="39"/>
      <c r="E30" s="39"/>
      <c r="F30" s="39"/>
      <c r="G30" s="39"/>
      <c r="H30" s="92"/>
      <c r="I30" s="92"/>
      <c r="J30" s="39"/>
      <c r="K30" s="40"/>
      <c r="L30" s="41"/>
    </row>
    <row r="31" spans="1:12" ht="15" customHeight="1">
      <c r="A31" s="31"/>
      <c r="B31" s="31" t="s">
        <v>17</v>
      </c>
      <c r="C31" s="39" t="s">
        <v>20</v>
      </c>
      <c r="D31" s="39"/>
      <c r="E31" s="39"/>
      <c r="F31" s="39"/>
      <c r="G31" s="39"/>
      <c r="H31" s="92">
        <f>SUM(H25:H29)</f>
        <v>678</v>
      </c>
      <c r="I31" s="92">
        <f>SUM(I25:I29)</f>
        <v>956</v>
      </c>
      <c r="J31" s="65"/>
      <c r="K31" s="40">
        <f>SUM(K25:K29)</f>
        <v>4569</v>
      </c>
      <c r="L31" s="41">
        <f>+L25+L27+L29</f>
        <v>4516</v>
      </c>
    </row>
    <row r="32" spans="1:12" ht="15" customHeight="1">
      <c r="A32" s="31"/>
      <c r="B32" s="31"/>
      <c r="C32" s="39"/>
      <c r="D32" s="39"/>
      <c r="E32" s="39"/>
      <c r="F32" s="39"/>
      <c r="G32" s="39"/>
      <c r="H32" s="92"/>
      <c r="I32" s="92"/>
      <c r="J32" s="39"/>
      <c r="K32" s="40"/>
      <c r="L32" s="41"/>
    </row>
    <row r="33" spans="1:12" ht="15" customHeight="1">
      <c r="A33" s="31"/>
      <c r="B33" s="31" t="s">
        <v>19</v>
      </c>
      <c r="C33" s="39" t="s">
        <v>22</v>
      </c>
      <c r="D33" s="39"/>
      <c r="E33" s="39"/>
      <c r="F33" s="39"/>
      <c r="G33" s="39"/>
      <c r="H33" s="95">
        <v>-311</v>
      </c>
      <c r="I33" s="95">
        <v>55</v>
      </c>
      <c r="J33" s="64"/>
      <c r="K33" s="40">
        <v>-992</v>
      </c>
      <c r="L33" s="41">
        <v>-799</v>
      </c>
    </row>
    <row r="34" spans="1:12" ht="15" customHeight="1">
      <c r="A34" s="31"/>
      <c r="B34" s="31"/>
      <c r="C34" s="39"/>
      <c r="D34" s="39"/>
      <c r="E34" s="39"/>
      <c r="F34" s="39"/>
      <c r="G34" s="39"/>
      <c r="H34" s="90"/>
      <c r="I34" s="90"/>
      <c r="J34" s="39"/>
      <c r="K34" s="36">
        <f>+H34</f>
        <v>0</v>
      </c>
      <c r="L34" s="37"/>
    </row>
    <row r="35" spans="1:12" ht="15" customHeight="1">
      <c r="A35" s="31"/>
      <c r="B35" s="31" t="s">
        <v>21</v>
      </c>
      <c r="C35" s="39" t="s">
        <v>24</v>
      </c>
      <c r="D35" s="39"/>
      <c r="E35" s="39"/>
      <c r="F35" s="39"/>
      <c r="G35" s="39"/>
      <c r="H35" s="92">
        <f>+H33+H31</f>
        <v>367</v>
      </c>
      <c r="I35" s="92">
        <f>+I33+I31</f>
        <v>1011</v>
      </c>
      <c r="J35" s="39"/>
      <c r="K35" s="40">
        <f>+K33+K31</f>
        <v>3577</v>
      </c>
      <c r="L35" s="41">
        <f>+L31+L33</f>
        <v>3717</v>
      </c>
    </row>
    <row r="36" spans="1:12" ht="15" customHeight="1">
      <c r="A36" s="31"/>
      <c r="B36" s="31"/>
      <c r="C36" s="39"/>
      <c r="D36" s="39"/>
      <c r="E36" s="39"/>
      <c r="F36" s="39"/>
      <c r="G36" s="39"/>
      <c r="H36" s="92"/>
      <c r="I36" s="92"/>
      <c r="J36" s="39"/>
      <c r="K36" s="40"/>
      <c r="L36" s="41"/>
    </row>
    <row r="37" spans="1:12" ht="15" customHeight="1">
      <c r="A37" s="31"/>
      <c r="B37" s="31" t="s">
        <v>23</v>
      </c>
      <c r="C37" s="39" t="s">
        <v>25</v>
      </c>
      <c r="D37" s="39"/>
      <c r="E37" s="39"/>
      <c r="F37" s="39"/>
      <c r="G37" s="39"/>
      <c r="H37" s="92">
        <v>45</v>
      </c>
      <c r="I37" s="92">
        <v>8</v>
      </c>
      <c r="J37" s="39"/>
      <c r="K37" s="40">
        <v>9</v>
      </c>
      <c r="L37" s="41">
        <v>-29</v>
      </c>
    </row>
    <row r="38" spans="1:12" ht="15" customHeight="1">
      <c r="A38" s="31"/>
      <c r="B38" s="31"/>
      <c r="C38" s="39"/>
      <c r="D38" s="39"/>
      <c r="E38" s="39"/>
      <c r="F38" s="39"/>
      <c r="G38" s="39"/>
      <c r="H38" s="95"/>
      <c r="I38" s="95"/>
      <c r="J38" s="39"/>
      <c r="K38" s="44"/>
      <c r="L38" s="45"/>
    </row>
    <row r="39" spans="1:12" ht="15" customHeight="1">
      <c r="A39" s="71"/>
      <c r="B39" s="71"/>
      <c r="C39" s="43" t="s">
        <v>26</v>
      </c>
      <c r="D39" s="43"/>
      <c r="E39" s="43"/>
      <c r="F39" s="43"/>
      <c r="G39" s="43"/>
      <c r="H39" s="97">
        <f>+H37+H35</f>
        <v>412</v>
      </c>
      <c r="I39" s="97">
        <f>+I37+I35</f>
        <v>1019</v>
      </c>
      <c r="J39" s="39"/>
      <c r="K39" s="48">
        <f>+K37+K35</f>
        <v>3586</v>
      </c>
      <c r="L39" s="76">
        <f>+L35+L37</f>
        <v>3688</v>
      </c>
    </row>
    <row r="40" spans="1:12" ht="15" customHeight="1">
      <c r="A40" s="34"/>
      <c r="B40" s="35"/>
      <c r="C40" s="35" t="s">
        <v>28</v>
      </c>
      <c r="D40" s="35"/>
      <c r="E40" s="35"/>
      <c r="F40" s="35"/>
      <c r="G40" s="35"/>
      <c r="H40" s="98"/>
      <c r="I40" s="99"/>
      <c r="J40" s="39"/>
      <c r="K40" s="40"/>
      <c r="L40" s="41"/>
    </row>
    <row r="41" spans="1:12" ht="15" customHeight="1">
      <c r="A41" s="38"/>
      <c r="B41" s="39"/>
      <c r="C41" s="39"/>
      <c r="D41" s="39"/>
      <c r="E41" s="39"/>
      <c r="F41" s="39"/>
      <c r="G41" s="39"/>
      <c r="H41" s="92"/>
      <c r="I41" s="100"/>
      <c r="J41" s="39"/>
      <c r="K41" s="40"/>
      <c r="L41" s="41"/>
    </row>
    <row r="42" spans="1:12" ht="15" customHeight="1">
      <c r="A42" s="38"/>
      <c r="B42" s="39"/>
      <c r="C42" s="39" t="s">
        <v>30</v>
      </c>
      <c r="D42" s="39"/>
      <c r="E42" s="39"/>
      <c r="F42" s="39"/>
      <c r="G42" s="39"/>
      <c r="H42" s="101">
        <f>+H39/BALANCESHEET!H47*100</f>
        <v>0.6863921098227376</v>
      </c>
      <c r="I42" s="102">
        <f>+I39/BALANCESHEET!J47*100</f>
        <v>1.6976542716246834</v>
      </c>
      <c r="J42" s="64"/>
      <c r="K42" s="75">
        <f>+K39/BALANCESHEET!H47*100</f>
        <v>5.974276955884314</v>
      </c>
      <c r="L42" s="73">
        <f>+L39/BALANCESHEET!H47*100</f>
        <v>6.144208983073438</v>
      </c>
    </row>
    <row r="43" spans="1:12" ht="15" customHeight="1">
      <c r="A43" s="38"/>
      <c r="B43" s="39"/>
      <c r="C43" s="39" t="s">
        <v>29</v>
      </c>
      <c r="D43" s="39"/>
      <c r="E43" s="39"/>
      <c r="F43" s="39"/>
      <c r="G43" s="39"/>
      <c r="H43" s="101">
        <v>0</v>
      </c>
      <c r="I43" s="103">
        <f>+I42</f>
        <v>1.6976542716246834</v>
      </c>
      <c r="J43" s="39"/>
      <c r="K43" s="75">
        <v>0</v>
      </c>
      <c r="L43" s="73">
        <f>+L42</f>
        <v>6.144208983073438</v>
      </c>
    </row>
    <row r="44" spans="1:12" ht="15" customHeight="1">
      <c r="A44" s="42"/>
      <c r="B44" s="43"/>
      <c r="C44" s="43"/>
      <c r="D44" s="43"/>
      <c r="E44" s="43"/>
      <c r="F44" s="43"/>
      <c r="G44" s="43"/>
      <c r="H44" s="95"/>
      <c r="I44" s="104"/>
      <c r="J44" s="39"/>
      <c r="K44" s="72"/>
      <c r="L44" s="74"/>
    </row>
    <row r="45" spans="8:10" ht="15" customHeight="1">
      <c r="H45" s="4"/>
      <c r="J45" s="39"/>
    </row>
    <row r="46" spans="8:10" ht="15" customHeight="1">
      <c r="H46" s="4"/>
      <c r="J46" s="39"/>
    </row>
    <row r="47" ht="15" customHeight="1">
      <c r="J47" s="39"/>
    </row>
    <row r="48" ht="15" customHeight="1">
      <c r="J48" s="39"/>
    </row>
    <row r="49" spans="2:10" ht="15" customHeight="1">
      <c r="B49" s="13"/>
      <c r="C49" s="13"/>
      <c r="D49" s="13"/>
      <c r="E49" s="13"/>
      <c r="F49" s="13"/>
      <c r="G49" s="13"/>
      <c r="H49" s="7"/>
      <c r="I49" s="7"/>
      <c r="J49" s="14"/>
    </row>
    <row r="50" spans="2:10" ht="15" customHeight="1">
      <c r="B50" s="13"/>
      <c r="C50" s="13"/>
      <c r="D50" s="13"/>
      <c r="E50" s="13"/>
      <c r="F50" s="13"/>
      <c r="G50" s="13"/>
      <c r="H50" s="7"/>
      <c r="I50" s="7"/>
      <c r="J50" s="14"/>
    </row>
    <row r="51" ht="15" customHeight="1">
      <c r="J51" s="39"/>
    </row>
    <row r="52" ht="15" customHeight="1">
      <c r="J52" s="39"/>
    </row>
    <row r="53" ht="15" customHeight="1">
      <c r="J53" s="39"/>
    </row>
    <row r="54" ht="15" customHeight="1">
      <c r="C54" s="3" t="s">
        <v>31</v>
      </c>
    </row>
    <row r="55" ht="15" customHeight="1">
      <c r="C55" s="3" t="s">
        <v>106</v>
      </c>
    </row>
    <row r="56" ht="15" customHeight="1"/>
  </sheetData>
  <mergeCells count="2">
    <mergeCell ref="K10:L10"/>
    <mergeCell ref="H10:I10"/>
  </mergeCells>
  <printOptions/>
  <pageMargins left="0.32" right="0.4" top="1" bottom="1" header="0.5" footer="0.5"/>
  <pageSetup fitToHeight="1" fitToWidth="1"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="75" zoomScaleNormal="75" zoomScaleSheetLayoutView="75" workbookViewId="0" topLeftCell="A41">
      <selection activeCell="C68" sqref="C68"/>
    </sheetView>
  </sheetViews>
  <sheetFormatPr defaultColWidth="9.140625" defaultRowHeight="12.75"/>
  <cols>
    <col min="1" max="1" width="4.28125" style="3" customWidth="1"/>
    <col min="2" max="2" width="2.57421875" style="3" customWidth="1"/>
    <col min="3" max="3" width="1.7109375" style="3" customWidth="1"/>
    <col min="4" max="4" width="2.00390625" style="3" customWidth="1"/>
    <col min="5" max="5" width="9.140625" style="3" customWidth="1"/>
    <col min="6" max="6" width="26.28125" style="3" customWidth="1"/>
    <col min="7" max="7" width="8.7109375" style="3" customWidth="1"/>
    <col min="8" max="8" width="18.7109375" style="3" customWidth="1"/>
    <col min="9" max="9" width="5.28125" style="4" customWidth="1"/>
    <col min="10" max="10" width="18.7109375" style="3" customWidth="1"/>
    <col min="11" max="16384" width="9.140625" style="3" customWidth="1"/>
  </cols>
  <sheetData>
    <row r="1" spans="1:2" ht="15.75">
      <c r="A1" s="1" t="s">
        <v>108</v>
      </c>
      <c r="B1" s="2"/>
    </row>
    <row r="2" ht="12.75">
      <c r="A2" s="3" t="s">
        <v>0</v>
      </c>
    </row>
    <row r="4" spans="1:4" ht="12.75">
      <c r="A4" s="5" t="s">
        <v>1</v>
      </c>
      <c r="B4" s="5"/>
      <c r="C4" s="6"/>
      <c r="D4" s="6"/>
    </row>
    <row r="5" ht="12.75">
      <c r="A5" s="3" t="s">
        <v>123</v>
      </c>
    </row>
    <row r="6" ht="12.75">
      <c r="A6" s="3" t="s">
        <v>86</v>
      </c>
    </row>
    <row r="8" ht="12.75">
      <c r="A8" s="2" t="s">
        <v>124</v>
      </c>
    </row>
    <row r="12" spans="8:10" ht="12.75">
      <c r="H12" s="81" t="s">
        <v>114</v>
      </c>
      <c r="I12" s="8"/>
      <c r="J12" s="81" t="s">
        <v>117</v>
      </c>
    </row>
    <row r="13" spans="8:10" ht="12.75">
      <c r="H13" s="82" t="s">
        <v>115</v>
      </c>
      <c r="I13" s="8"/>
      <c r="J13" s="26" t="s">
        <v>4</v>
      </c>
    </row>
    <row r="14" spans="8:10" ht="12.75">
      <c r="H14" s="82" t="s">
        <v>116</v>
      </c>
      <c r="I14" s="8"/>
      <c r="J14" s="26" t="s">
        <v>14</v>
      </c>
    </row>
    <row r="15" spans="8:10" ht="12.75">
      <c r="H15" s="82" t="s">
        <v>12</v>
      </c>
      <c r="I15" s="8"/>
      <c r="J15" s="26" t="s">
        <v>74</v>
      </c>
    </row>
    <row r="16" spans="8:10" ht="12.75">
      <c r="H16" s="63">
        <v>38748</v>
      </c>
      <c r="I16" s="9"/>
      <c r="J16" s="63">
        <v>38383</v>
      </c>
    </row>
    <row r="17" spans="8:10" ht="12.75">
      <c r="H17" s="29" t="s">
        <v>122</v>
      </c>
      <c r="I17" s="9"/>
      <c r="J17" s="29" t="s">
        <v>122</v>
      </c>
    </row>
    <row r="18" spans="7:10" ht="12.75">
      <c r="G18" s="10"/>
      <c r="H18" s="82"/>
      <c r="I18" s="8"/>
      <c r="J18" s="29"/>
    </row>
    <row r="19" spans="8:10" ht="14.25">
      <c r="H19" s="11" t="s">
        <v>13</v>
      </c>
      <c r="I19" s="14"/>
      <c r="J19" s="11" t="s">
        <v>13</v>
      </c>
    </row>
    <row r="20" spans="8:10" ht="14.25">
      <c r="H20" s="77"/>
      <c r="I20" s="14"/>
      <c r="J20" s="13"/>
    </row>
    <row r="21" spans="1:10" ht="14.25">
      <c r="A21" s="13"/>
      <c r="B21" s="13"/>
      <c r="C21" s="13" t="s">
        <v>32</v>
      </c>
      <c r="D21" s="13"/>
      <c r="E21" s="13"/>
      <c r="F21" s="13"/>
      <c r="G21" s="13"/>
      <c r="H21" s="7">
        <v>63415</v>
      </c>
      <c r="I21" s="7"/>
      <c r="J21" s="54">
        <v>68819</v>
      </c>
    </row>
    <row r="22" spans="1:10" ht="14.25">
      <c r="A22" s="13"/>
      <c r="B22" s="13"/>
      <c r="C22" s="13" t="s">
        <v>33</v>
      </c>
      <c r="D22" s="13"/>
      <c r="E22" s="13"/>
      <c r="F22" s="13"/>
      <c r="G22" s="13"/>
      <c r="H22" s="7">
        <v>0</v>
      </c>
      <c r="I22" s="7"/>
      <c r="J22" s="54">
        <v>0</v>
      </c>
    </row>
    <row r="23" spans="1:10" ht="14.25">
      <c r="A23" s="13"/>
      <c r="B23" s="13"/>
      <c r="C23" s="13" t="s">
        <v>100</v>
      </c>
      <c r="D23" s="13"/>
      <c r="E23" s="13"/>
      <c r="F23" s="13"/>
      <c r="G23" s="13"/>
      <c r="H23" s="14">
        <v>2000</v>
      </c>
      <c r="I23" s="7"/>
      <c r="J23" s="54">
        <v>2000</v>
      </c>
    </row>
    <row r="24" spans="1:10" ht="14.25">
      <c r="A24" s="13"/>
      <c r="B24" s="13"/>
      <c r="C24" s="13" t="s">
        <v>97</v>
      </c>
      <c r="D24" s="13"/>
      <c r="E24" s="13"/>
      <c r="F24" s="13"/>
      <c r="G24" s="15"/>
      <c r="H24" s="16">
        <v>134</v>
      </c>
      <c r="I24" s="14"/>
      <c r="J24" s="78">
        <v>221</v>
      </c>
    </row>
    <row r="25" spans="1:10" ht="14.25">
      <c r="A25" s="13"/>
      <c r="B25" s="13"/>
      <c r="C25" s="13"/>
      <c r="D25" s="13"/>
      <c r="E25" s="13"/>
      <c r="F25" s="13"/>
      <c r="G25" s="13"/>
      <c r="H25" s="7">
        <f>SUM(H21:H24)</f>
        <v>65549</v>
      </c>
      <c r="I25" s="7"/>
      <c r="J25" s="7">
        <f>SUM(J21:J24)</f>
        <v>71040</v>
      </c>
    </row>
    <row r="26" spans="1:10" ht="14.25">
      <c r="A26" s="13"/>
      <c r="B26" s="13"/>
      <c r="C26" s="13"/>
      <c r="D26" s="13"/>
      <c r="E26" s="13"/>
      <c r="F26" s="13"/>
      <c r="G26" s="54"/>
      <c r="H26" s="7"/>
      <c r="I26" s="7"/>
      <c r="J26" s="54"/>
    </row>
    <row r="27" spans="1:10" ht="14.25">
      <c r="A27" s="13"/>
      <c r="B27" s="13"/>
      <c r="C27" s="13" t="s">
        <v>34</v>
      </c>
      <c r="D27" s="13"/>
      <c r="E27" s="13"/>
      <c r="F27" s="13"/>
      <c r="G27" s="13"/>
      <c r="H27" s="7"/>
      <c r="I27" s="7"/>
      <c r="J27" s="54"/>
    </row>
    <row r="28" spans="1:10" ht="14.25">
      <c r="A28" s="13"/>
      <c r="B28" s="13"/>
      <c r="C28" s="13"/>
      <c r="D28" s="13" t="s">
        <v>35</v>
      </c>
      <c r="E28" s="13"/>
      <c r="F28" s="13"/>
      <c r="G28" s="13"/>
      <c r="H28" s="17">
        <v>1729</v>
      </c>
      <c r="I28" s="7"/>
      <c r="J28" s="83">
        <v>1681</v>
      </c>
    </row>
    <row r="29" spans="1:10" ht="14.25">
      <c r="A29" s="13"/>
      <c r="B29" s="13"/>
      <c r="C29" s="13"/>
      <c r="D29" s="13" t="s">
        <v>105</v>
      </c>
      <c r="E29" s="13"/>
      <c r="F29" s="13"/>
      <c r="G29" s="13"/>
      <c r="H29" s="18">
        <v>7907</v>
      </c>
      <c r="I29" s="7"/>
      <c r="J29" s="84">
        <v>8440</v>
      </c>
    </row>
    <row r="30" spans="1:10" ht="14.25">
      <c r="A30" s="13"/>
      <c r="B30" s="13"/>
      <c r="C30" s="13"/>
      <c r="D30" s="13" t="s">
        <v>107</v>
      </c>
      <c r="E30" s="13"/>
      <c r="F30" s="13"/>
      <c r="G30" s="13"/>
      <c r="H30" s="18">
        <v>1899</v>
      </c>
      <c r="I30" s="7"/>
      <c r="J30" s="84">
        <v>0</v>
      </c>
    </row>
    <row r="31" spans="1:10" ht="14.25">
      <c r="A31" s="13"/>
      <c r="B31" s="13"/>
      <c r="C31" s="13"/>
      <c r="D31" s="13" t="s">
        <v>36</v>
      </c>
      <c r="E31" s="13"/>
      <c r="F31" s="13"/>
      <c r="G31" s="15"/>
      <c r="H31" s="18">
        <v>728</v>
      </c>
      <c r="I31" s="7"/>
      <c r="J31" s="84">
        <v>1845</v>
      </c>
    </row>
    <row r="32" spans="1:10" ht="14.25">
      <c r="A32" s="13"/>
      <c r="B32" s="13"/>
      <c r="C32" s="13"/>
      <c r="D32" s="13" t="s">
        <v>37</v>
      </c>
      <c r="E32" s="13"/>
      <c r="F32" s="13"/>
      <c r="G32" s="13"/>
      <c r="H32" s="18">
        <v>2699</v>
      </c>
      <c r="I32" s="7"/>
      <c r="J32" s="84">
        <v>328</v>
      </c>
    </row>
    <row r="33" spans="1:10" ht="14.25">
      <c r="A33" s="13"/>
      <c r="B33" s="13"/>
      <c r="C33" s="13"/>
      <c r="D33" s="13" t="s">
        <v>94</v>
      </c>
      <c r="E33" s="13"/>
      <c r="F33" s="13"/>
      <c r="G33" s="13"/>
      <c r="H33" s="19">
        <v>26648</v>
      </c>
      <c r="I33" s="7"/>
      <c r="J33" s="84">
        <v>18573</v>
      </c>
    </row>
    <row r="34" spans="1:10" ht="14.25">
      <c r="A34" s="13"/>
      <c r="B34" s="13"/>
      <c r="C34" s="13"/>
      <c r="D34" s="13"/>
      <c r="E34" s="13"/>
      <c r="F34" s="13"/>
      <c r="G34" s="13"/>
      <c r="H34" s="20">
        <f>SUM(H28:H33)</f>
        <v>41610</v>
      </c>
      <c r="I34" s="7"/>
      <c r="J34" s="20">
        <f>SUM(J28:J33)</f>
        <v>30867</v>
      </c>
    </row>
    <row r="35" spans="1:10" ht="14.25">
      <c r="A35" s="13"/>
      <c r="B35" s="13"/>
      <c r="C35" s="13"/>
      <c r="D35" s="13"/>
      <c r="E35" s="13"/>
      <c r="F35" s="13"/>
      <c r="G35" s="13"/>
      <c r="H35" s="18"/>
      <c r="I35" s="7"/>
      <c r="J35" s="84"/>
    </row>
    <row r="36" spans="1:10" ht="14.25">
      <c r="A36" s="13"/>
      <c r="B36" s="13"/>
      <c r="C36" s="13" t="s">
        <v>75</v>
      </c>
      <c r="D36" s="13"/>
      <c r="E36" s="13"/>
      <c r="F36" s="13"/>
      <c r="G36" s="13"/>
      <c r="H36" s="18"/>
      <c r="I36" s="7"/>
      <c r="J36" s="84"/>
    </row>
    <row r="37" spans="1:10" ht="14.25">
      <c r="A37" s="13"/>
      <c r="B37" s="13"/>
      <c r="C37" s="13"/>
      <c r="D37" s="13" t="s">
        <v>38</v>
      </c>
      <c r="E37" s="13"/>
      <c r="F37" s="13"/>
      <c r="G37" s="13"/>
      <c r="H37" s="69">
        <v>4362</v>
      </c>
      <c r="I37" s="7"/>
      <c r="J37" s="84">
        <v>2863</v>
      </c>
    </row>
    <row r="38" spans="1:10" ht="14.25">
      <c r="A38" s="13"/>
      <c r="B38" s="13"/>
      <c r="C38" s="13"/>
      <c r="D38" s="13" t="s">
        <v>39</v>
      </c>
      <c r="E38" s="13"/>
      <c r="F38" s="13"/>
      <c r="G38" s="13"/>
      <c r="H38" s="18">
        <f>3043+5</f>
        <v>3048</v>
      </c>
      <c r="I38" s="7"/>
      <c r="J38" s="84">
        <v>3505</v>
      </c>
    </row>
    <row r="39" spans="1:10" ht="14.25">
      <c r="A39" s="13"/>
      <c r="B39" s="13"/>
      <c r="C39" s="13"/>
      <c r="D39" s="13" t="s">
        <v>40</v>
      </c>
      <c r="E39" s="13"/>
      <c r="F39" s="13"/>
      <c r="G39" s="13"/>
      <c r="H39" s="18">
        <f>361+70</f>
        <v>431</v>
      </c>
      <c r="I39" s="7"/>
      <c r="J39" s="84">
        <v>862</v>
      </c>
    </row>
    <row r="40" spans="1:10" ht="14.25">
      <c r="A40" s="13"/>
      <c r="B40" s="13"/>
      <c r="C40" s="13"/>
      <c r="D40" s="13" t="s">
        <v>41</v>
      </c>
      <c r="E40" s="13"/>
      <c r="F40" s="13"/>
      <c r="G40" s="13"/>
      <c r="H40" s="18">
        <v>1772</v>
      </c>
      <c r="I40" s="7"/>
      <c r="J40" s="84">
        <v>555</v>
      </c>
    </row>
    <row r="41" spans="1:10" ht="14.25">
      <c r="A41" s="13"/>
      <c r="B41" s="13"/>
      <c r="C41" s="13"/>
      <c r="D41" s="13" t="s">
        <v>118</v>
      </c>
      <c r="E41" s="13"/>
      <c r="F41" s="13"/>
      <c r="G41" s="13"/>
      <c r="H41" s="18">
        <f>756-5</f>
        <v>751</v>
      </c>
      <c r="I41" s="7"/>
      <c r="J41" s="85">
        <v>0</v>
      </c>
    </row>
    <row r="42" spans="1:10" ht="14.25">
      <c r="A42" s="13"/>
      <c r="B42" s="13"/>
      <c r="C42" s="13"/>
      <c r="D42" s="13"/>
      <c r="E42" s="13"/>
      <c r="F42" s="13"/>
      <c r="G42" s="13"/>
      <c r="H42" s="20">
        <f>SUM(H37:H41)</f>
        <v>10364</v>
      </c>
      <c r="I42" s="7"/>
      <c r="J42" s="20">
        <f>SUM(J37:J41)</f>
        <v>7785</v>
      </c>
    </row>
    <row r="43" spans="1:10" ht="14.25">
      <c r="A43" s="13"/>
      <c r="B43" s="13"/>
      <c r="C43" s="13" t="s">
        <v>42</v>
      </c>
      <c r="D43" s="13"/>
      <c r="E43" s="13"/>
      <c r="F43" s="13"/>
      <c r="G43" s="13"/>
      <c r="H43" s="21">
        <f>+H34-H42</f>
        <v>31246</v>
      </c>
      <c r="I43" s="7"/>
      <c r="J43" s="21">
        <f>+J34-J42</f>
        <v>23082</v>
      </c>
    </row>
    <row r="44" spans="1:10" ht="15.75" thickBot="1">
      <c r="A44" s="13"/>
      <c r="B44" s="13"/>
      <c r="C44" s="13"/>
      <c r="D44" s="13"/>
      <c r="E44" s="13"/>
      <c r="F44" s="13"/>
      <c r="G44" s="13"/>
      <c r="H44" s="22">
        <f>+H43+H25</f>
        <v>96795</v>
      </c>
      <c r="I44" s="79"/>
      <c r="J44" s="22">
        <f>+J43+J25</f>
        <v>94122</v>
      </c>
    </row>
    <row r="45" spans="1:10" ht="15" thickTop="1">
      <c r="A45" s="13"/>
      <c r="B45" s="13"/>
      <c r="C45" s="13"/>
      <c r="D45" s="13"/>
      <c r="E45" s="13"/>
      <c r="F45" s="13"/>
      <c r="G45" s="13"/>
      <c r="H45" s="7"/>
      <c r="I45" s="7"/>
      <c r="J45" s="54"/>
    </row>
    <row r="46" spans="1:10" ht="14.25">
      <c r="A46" s="13"/>
      <c r="B46" s="13"/>
      <c r="C46" s="13" t="s">
        <v>76</v>
      </c>
      <c r="D46" s="13"/>
      <c r="E46" s="13"/>
      <c r="F46" s="13"/>
      <c r="G46" s="13"/>
      <c r="H46" s="7"/>
      <c r="I46" s="7"/>
      <c r="J46" s="54"/>
    </row>
    <row r="47" spans="1:10" ht="14.25">
      <c r="A47" s="13"/>
      <c r="B47" s="13"/>
      <c r="C47" s="13"/>
      <c r="D47" s="13" t="s">
        <v>43</v>
      </c>
      <c r="E47" s="13"/>
      <c r="F47" s="13"/>
      <c r="G47" s="13"/>
      <c r="H47" s="7">
        <v>60024</v>
      </c>
      <c r="I47" s="7"/>
      <c r="J47" s="54">
        <v>60024</v>
      </c>
    </row>
    <row r="48" spans="1:10" ht="14.25">
      <c r="A48" s="13"/>
      <c r="B48" s="13"/>
      <c r="C48" s="13"/>
      <c r="D48" s="13" t="s">
        <v>44</v>
      </c>
      <c r="E48" s="13"/>
      <c r="F48" s="13"/>
      <c r="G48" s="13"/>
      <c r="H48" s="7"/>
      <c r="I48" s="7"/>
      <c r="J48" s="54"/>
    </row>
    <row r="49" spans="1:10" ht="14.25">
      <c r="A49" s="13"/>
      <c r="B49" s="13"/>
      <c r="C49" s="13"/>
      <c r="D49" s="13"/>
      <c r="E49" s="13" t="s">
        <v>45</v>
      </c>
      <c r="F49" s="13"/>
      <c r="G49" s="13"/>
      <c r="H49" s="7">
        <v>6249</v>
      </c>
      <c r="I49" s="7"/>
      <c r="J49" s="54">
        <v>6249</v>
      </c>
    </row>
    <row r="50" spans="1:10" ht="14.25">
      <c r="A50" s="13"/>
      <c r="B50" s="13"/>
      <c r="C50" s="13"/>
      <c r="D50" s="13"/>
      <c r="E50" s="13" t="s">
        <v>87</v>
      </c>
      <c r="F50" s="13"/>
      <c r="G50" s="15"/>
      <c r="H50" s="7">
        <v>4641</v>
      </c>
      <c r="I50" s="7"/>
      <c r="J50" s="54">
        <v>4641</v>
      </c>
    </row>
    <row r="51" spans="1:10" ht="14.25">
      <c r="A51" s="13"/>
      <c r="B51" s="13"/>
      <c r="C51" s="13"/>
      <c r="D51" s="13"/>
      <c r="E51" s="13" t="s">
        <v>90</v>
      </c>
      <c r="F51" s="13"/>
      <c r="G51" s="13"/>
      <c r="H51" s="7">
        <v>-35</v>
      </c>
      <c r="I51" s="7"/>
      <c r="J51" s="54">
        <v>-55</v>
      </c>
    </row>
    <row r="52" spans="1:10" ht="14.25">
      <c r="A52" s="13"/>
      <c r="B52" s="13"/>
      <c r="C52" s="13"/>
      <c r="D52" s="13"/>
      <c r="E52" s="13" t="s">
        <v>132</v>
      </c>
      <c r="F52" s="13"/>
      <c r="G52" s="13"/>
      <c r="H52" s="7">
        <v>-76</v>
      </c>
      <c r="I52" s="7"/>
      <c r="J52" s="54">
        <v>0</v>
      </c>
    </row>
    <row r="53" spans="1:10" ht="14.25">
      <c r="A53" s="13"/>
      <c r="B53" s="13"/>
      <c r="C53" s="13"/>
      <c r="D53" s="13"/>
      <c r="E53" s="13" t="s">
        <v>46</v>
      </c>
      <c r="F53" s="13"/>
      <c r="G53" s="15"/>
      <c r="H53" s="16">
        <f>+'STATEMENT OF CHANGES IN EQUITY'!I26</f>
        <v>18365</v>
      </c>
      <c r="I53" s="7"/>
      <c r="J53" s="78">
        <v>14904</v>
      </c>
    </row>
    <row r="54" spans="1:10" ht="14.25">
      <c r="A54" s="13"/>
      <c r="B54" s="13"/>
      <c r="C54" s="13"/>
      <c r="D54" s="13"/>
      <c r="E54" s="13"/>
      <c r="F54" s="13"/>
      <c r="G54" s="13"/>
      <c r="H54" s="7">
        <f>SUM(H47:H53)</f>
        <v>89168</v>
      </c>
      <c r="I54" s="7"/>
      <c r="J54" s="7">
        <f>SUM(J47:J53)</f>
        <v>85763</v>
      </c>
    </row>
    <row r="55" spans="1:10" ht="14.25">
      <c r="A55" s="13"/>
      <c r="B55" s="13"/>
      <c r="C55" s="13"/>
      <c r="D55" s="13"/>
      <c r="E55" s="13"/>
      <c r="F55" s="13"/>
      <c r="G55" s="13"/>
      <c r="H55" s="7"/>
      <c r="I55" s="7"/>
      <c r="J55" s="7"/>
    </row>
    <row r="56" spans="1:10" ht="14.25">
      <c r="A56" s="13"/>
      <c r="B56" s="13"/>
      <c r="C56" s="13" t="s">
        <v>47</v>
      </c>
      <c r="D56" s="13"/>
      <c r="E56" s="13"/>
      <c r="F56" s="13"/>
      <c r="G56" s="13"/>
      <c r="H56" s="7">
        <v>61</v>
      </c>
      <c r="I56" s="7"/>
      <c r="J56" s="7">
        <v>85</v>
      </c>
    </row>
    <row r="57" spans="1:10" ht="14.25">
      <c r="A57" s="13"/>
      <c r="B57" s="13"/>
      <c r="C57" s="13" t="s">
        <v>91</v>
      </c>
      <c r="D57" s="13"/>
      <c r="E57" s="13"/>
      <c r="F57" s="13"/>
      <c r="G57" s="54"/>
      <c r="H57" s="7">
        <f>137-70</f>
        <v>67</v>
      </c>
      <c r="I57" s="7"/>
      <c r="J57" s="7">
        <v>126</v>
      </c>
    </row>
    <row r="58" spans="1:10" ht="14.25">
      <c r="A58" s="13"/>
      <c r="B58" s="13"/>
      <c r="C58" s="13" t="s">
        <v>48</v>
      </c>
      <c r="D58" s="13"/>
      <c r="E58" s="13"/>
      <c r="F58" s="13"/>
      <c r="G58" s="15"/>
      <c r="H58" s="7">
        <v>7499</v>
      </c>
      <c r="I58" s="7"/>
      <c r="J58" s="7">
        <v>8148</v>
      </c>
    </row>
    <row r="59" spans="1:10" ht="15.75" thickBot="1">
      <c r="A59" s="13"/>
      <c r="B59" s="13"/>
      <c r="C59" s="13"/>
      <c r="D59" s="13"/>
      <c r="E59" s="13"/>
      <c r="F59" s="13"/>
      <c r="G59" s="54"/>
      <c r="H59" s="22">
        <f>SUM(H54:H58)</f>
        <v>96795</v>
      </c>
      <c r="I59" s="7"/>
      <c r="J59" s="22">
        <f>SUM(J54:J58)</f>
        <v>94122</v>
      </c>
    </row>
    <row r="60" spans="1:10" ht="15" thickTop="1">
      <c r="A60" s="13"/>
      <c r="B60" s="13"/>
      <c r="C60" s="13"/>
      <c r="D60" s="13"/>
      <c r="E60" s="13"/>
      <c r="F60" s="13"/>
      <c r="G60" s="13"/>
      <c r="H60" s="7"/>
      <c r="I60" s="7"/>
      <c r="J60" s="7"/>
    </row>
    <row r="61" spans="1:10" ht="15" thickBot="1">
      <c r="A61" s="13"/>
      <c r="B61" s="13"/>
      <c r="C61" s="23" t="s">
        <v>135</v>
      </c>
      <c r="D61" s="13"/>
      <c r="E61" s="13"/>
      <c r="F61" s="13"/>
      <c r="G61" s="13"/>
      <c r="H61" s="24">
        <f>+H54/H47</f>
        <v>1.485539117686259</v>
      </c>
      <c r="I61" s="7"/>
      <c r="J61" s="24">
        <f>+J54/J47</f>
        <v>1.4288118086098893</v>
      </c>
    </row>
    <row r="62" spans="1:9" ht="15" thickTop="1">
      <c r="A62" s="13"/>
      <c r="B62" s="13"/>
      <c r="C62" s="13"/>
      <c r="D62" s="13"/>
      <c r="E62" s="13"/>
      <c r="F62" s="13"/>
      <c r="G62" s="13"/>
      <c r="H62" s="25"/>
      <c r="I62" s="7"/>
    </row>
    <row r="63" spans="1:9" ht="14.25">
      <c r="A63" s="13"/>
      <c r="B63" s="13" t="s">
        <v>98</v>
      </c>
      <c r="C63" s="13"/>
      <c r="D63" s="13"/>
      <c r="E63" s="13"/>
      <c r="F63" s="13"/>
      <c r="G63" s="13"/>
      <c r="H63" s="7"/>
      <c r="I63" s="7"/>
    </row>
    <row r="64" spans="1:9" ht="14.25">
      <c r="A64" s="13"/>
      <c r="B64" s="13" t="s">
        <v>103</v>
      </c>
      <c r="C64" s="13"/>
      <c r="D64" s="13"/>
      <c r="E64" s="13"/>
      <c r="F64" s="13"/>
      <c r="G64" s="13"/>
      <c r="H64" s="13"/>
      <c r="I64" s="7"/>
    </row>
    <row r="65" spans="1:9" ht="14.25">
      <c r="A65" s="13"/>
      <c r="B65" s="13"/>
      <c r="C65" s="13"/>
      <c r="D65" s="13"/>
      <c r="E65" s="13"/>
      <c r="F65" s="13"/>
      <c r="G65" s="13"/>
      <c r="H65" s="13"/>
      <c r="I65" s="7"/>
    </row>
    <row r="66" spans="1:9" ht="14.25">
      <c r="A66" s="13"/>
      <c r="B66" s="13"/>
      <c r="C66" s="13"/>
      <c r="D66" s="13"/>
      <c r="E66" s="13"/>
      <c r="F66" s="13"/>
      <c r="G66" s="13"/>
      <c r="H66" s="13"/>
      <c r="I66" s="7"/>
    </row>
    <row r="67" spans="1:9" ht="14.25">
      <c r="A67" s="13"/>
      <c r="B67" s="13"/>
      <c r="C67" s="13"/>
      <c r="D67" s="13"/>
      <c r="E67" s="13"/>
      <c r="F67" s="13"/>
      <c r="G67" s="13"/>
      <c r="H67" s="13"/>
      <c r="I67" s="7"/>
    </row>
    <row r="68" spans="1:9" ht="14.25">
      <c r="A68" s="13"/>
      <c r="B68" s="13"/>
      <c r="C68" s="13"/>
      <c r="D68" s="13"/>
      <c r="E68" s="13"/>
      <c r="F68" s="13"/>
      <c r="G68" s="13"/>
      <c r="H68" s="13"/>
      <c r="I68" s="7"/>
    </row>
    <row r="69" spans="1:9" ht="14.25">
      <c r="A69" s="13"/>
      <c r="B69" s="13"/>
      <c r="C69" s="13"/>
      <c r="D69" s="13"/>
      <c r="E69" s="13"/>
      <c r="F69" s="13"/>
      <c r="G69" s="13"/>
      <c r="H69" s="13"/>
      <c r="I69" s="7"/>
    </row>
    <row r="70" spans="1:10" ht="14.25">
      <c r="A70" s="13"/>
      <c r="B70" s="13"/>
      <c r="E70" s="13"/>
      <c r="F70" s="13"/>
      <c r="G70" s="13"/>
      <c r="H70" s="13"/>
      <c r="I70" s="13"/>
      <c r="J70" s="7"/>
    </row>
    <row r="71" spans="1:10" ht="14.25">
      <c r="A71" s="13"/>
      <c r="B71" s="13"/>
      <c r="E71" s="13"/>
      <c r="F71" s="13"/>
      <c r="G71" s="13"/>
      <c r="H71" s="13"/>
      <c r="I71" s="13"/>
      <c r="J71" s="7"/>
    </row>
    <row r="72" spans="1:9" ht="14.25">
      <c r="A72" s="13"/>
      <c r="B72" s="13"/>
      <c r="C72" s="13"/>
      <c r="D72" s="13"/>
      <c r="E72" s="13"/>
      <c r="F72" s="13"/>
      <c r="G72" s="13"/>
      <c r="H72" s="13"/>
      <c r="I72" s="7"/>
    </row>
    <row r="73" spans="1:9" ht="14.25">
      <c r="A73" s="13"/>
      <c r="B73" s="13"/>
      <c r="C73" s="13"/>
      <c r="D73" s="13"/>
      <c r="E73" s="13"/>
      <c r="F73" s="13"/>
      <c r="G73" s="13"/>
      <c r="H73" s="13"/>
      <c r="I73" s="7"/>
    </row>
    <row r="74" spans="1:9" ht="14.25">
      <c r="A74" s="13"/>
      <c r="B74" s="13"/>
      <c r="C74" s="13"/>
      <c r="D74" s="13"/>
      <c r="E74" s="13"/>
      <c r="F74" s="13"/>
      <c r="G74" s="13"/>
      <c r="H74" s="13"/>
      <c r="I74" s="7"/>
    </row>
    <row r="75" spans="1:9" ht="14.25">
      <c r="A75" s="13"/>
      <c r="B75" s="13"/>
      <c r="C75" s="13"/>
      <c r="D75" s="13"/>
      <c r="E75" s="13"/>
      <c r="F75" s="13"/>
      <c r="G75" s="13"/>
      <c r="H75" s="13"/>
      <c r="I75" s="7"/>
    </row>
    <row r="76" spans="1:9" ht="14.25">
      <c r="A76" s="13"/>
      <c r="B76" s="13"/>
      <c r="C76" s="13"/>
      <c r="D76" s="13"/>
      <c r="E76" s="13"/>
      <c r="F76" s="13"/>
      <c r="G76" s="13"/>
      <c r="H76" s="13"/>
      <c r="I76" s="7"/>
    </row>
    <row r="77" spans="1:9" ht="14.25">
      <c r="A77" s="13"/>
      <c r="B77" s="13"/>
      <c r="C77" s="13"/>
      <c r="D77" s="13"/>
      <c r="E77" s="13"/>
      <c r="F77" s="13"/>
      <c r="G77" s="13"/>
      <c r="H77" s="13"/>
      <c r="I77" s="7"/>
    </row>
    <row r="78" spans="1:9" ht="14.25">
      <c r="A78" s="13"/>
      <c r="B78" s="13"/>
      <c r="C78" s="13"/>
      <c r="D78" s="13"/>
      <c r="E78" s="13"/>
      <c r="F78" s="13"/>
      <c r="G78" s="13"/>
      <c r="H78" s="13"/>
      <c r="I78" s="7"/>
    </row>
    <row r="79" spans="1:9" ht="14.25">
      <c r="A79" s="13"/>
      <c r="B79" s="13"/>
      <c r="C79" s="13"/>
      <c r="D79" s="13"/>
      <c r="E79" s="13"/>
      <c r="F79" s="13"/>
      <c r="G79" s="13"/>
      <c r="H79" s="13"/>
      <c r="I79" s="7"/>
    </row>
  </sheetData>
  <printOptions/>
  <pageMargins left="0.67" right="0" top="0.38" bottom="0.39" header="0.31" footer="0.5"/>
  <pageSetup horizontalDpi="180" verticalDpi="18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60" zoomScaleNormal="75" workbookViewId="0" topLeftCell="A4">
      <selection activeCell="A14" sqref="A14"/>
    </sheetView>
  </sheetViews>
  <sheetFormatPr defaultColWidth="9.140625" defaultRowHeight="15" customHeight="1"/>
  <cols>
    <col min="1" max="3" width="9.140625" style="3" customWidth="1"/>
    <col min="4" max="4" width="16.7109375" style="3" customWidth="1"/>
    <col min="5" max="5" width="2.140625" style="3" customWidth="1"/>
    <col min="6" max="11" width="12.7109375" style="4" customWidth="1"/>
    <col min="12" max="16384" width="9.140625" style="3" customWidth="1"/>
  </cols>
  <sheetData>
    <row r="1" ht="15" customHeight="1">
      <c r="A1" s="1" t="s">
        <v>108</v>
      </c>
    </row>
    <row r="2" ht="15" customHeight="1">
      <c r="A2" s="3" t="s">
        <v>0</v>
      </c>
    </row>
    <row r="4" spans="1:3" ht="15" customHeight="1">
      <c r="A4" s="49" t="s">
        <v>1</v>
      </c>
      <c r="B4" s="6"/>
      <c r="C4" s="6"/>
    </row>
    <row r="5" ht="15" customHeight="1">
      <c r="A5" s="3" t="s">
        <v>123</v>
      </c>
    </row>
    <row r="6" ht="15" customHeight="1">
      <c r="A6" s="3" t="s">
        <v>86</v>
      </c>
    </row>
    <row r="9" ht="15" customHeight="1">
      <c r="A9" s="3" t="s">
        <v>92</v>
      </c>
    </row>
    <row r="10" ht="15" customHeight="1">
      <c r="A10" s="3" t="s">
        <v>125</v>
      </c>
    </row>
    <row r="12" spans="1:13" ht="15" customHeight="1">
      <c r="A12" s="13"/>
      <c r="B12" s="13"/>
      <c r="C12" s="13"/>
      <c r="D12" s="13"/>
      <c r="E12" s="13"/>
      <c r="F12" s="50" t="s">
        <v>49</v>
      </c>
      <c r="G12" s="50" t="s">
        <v>49</v>
      </c>
      <c r="H12" s="50" t="s">
        <v>53</v>
      </c>
      <c r="I12" s="50" t="s">
        <v>54</v>
      </c>
      <c r="J12" s="50" t="s">
        <v>129</v>
      </c>
      <c r="K12" s="50"/>
      <c r="L12" s="13"/>
      <c r="M12" s="13"/>
    </row>
    <row r="13" spans="1:13" ht="15" customHeight="1">
      <c r="A13" s="13" t="s">
        <v>136</v>
      </c>
      <c r="B13" s="13"/>
      <c r="C13" s="13"/>
      <c r="D13" s="13"/>
      <c r="E13" s="13"/>
      <c r="F13" s="50" t="s">
        <v>50</v>
      </c>
      <c r="G13" s="50" t="s">
        <v>51</v>
      </c>
      <c r="H13" s="50" t="s">
        <v>77</v>
      </c>
      <c r="I13" s="50" t="s">
        <v>78</v>
      </c>
      <c r="J13" s="50" t="s">
        <v>130</v>
      </c>
      <c r="K13" s="50" t="s">
        <v>55</v>
      </c>
      <c r="L13" s="13"/>
      <c r="M13" s="13"/>
    </row>
    <row r="14" spans="1:13" ht="15" customHeight="1">
      <c r="A14" s="51"/>
      <c r="B14" s="51"/>
      <c r="C14" s="51"/>
      <c r="D14" s="51"/>
      <c r="E14" s="52"/>
      <c r="F14" s="50" t="s">
        <v>52</v>
      </c>
      <c r="G14" s="50" t="s">
        <v>52</v>
      </c>
      <c r="H14" s="50" t="s">
        <v>52</v>
      </c>
      <c r="I14" s="50" t="s">
        <v>52</v>
      </c>
      <c r="J14" s="50" t="s">
        <v>52</v>
      </c>
      <c r="K14" s="50" t="s">
        <v>52</v>
      </c>
      <c r="L14" s="13"/>
      <c r="M14" s="13"/>
    </row>
    <row r="15" spans="1:13" ht="15" customHeight="1">
      <c r="A15" s="13"/>
      <c r="B15" s="13"/>
      <c r="C15" s="13"/>
      <c r="D15" s="13"/>
      <c r="E15" s="13"/>
      <c r="F15" s="7"/>
      <c r="G15" s="7"/>
      <c r="H15" s="7"/>
      <c r="I15" s="7"/>
      <c r="J15" s="7"/>
      <c r="K15" s="7"/>
      <c r="L15" s="13"/>
      <c r="M15" s="13"/>
    </row>
    <row r="16" spans="1:13" ht="17.25" customHeight="1">
      <c r="A16" s="13" t="s">
        <v>112</v>
      </c>
      <c r="B16" s="13"/>
      <c r="C16" s="13"/>
      <c r="D16" s="13"/>
      <c r="E16" s="13"/>
      <c r="F16" s="7">
        <f>+F44</f>
        <v>60024</v>
      </c>
      <c r="G16" s="7">
        <f>+G44</f>
        <v>6249</v>
      </c>
      <c r="H16" s="7">
        <f>+H44</f>
        <v>4537</v>
      </c>
      <c r="I16" s="7">
        <f>+I44</f>
        <v>15530</v>
      </c>
      <c r="J16" s="7">
        <v>0</v>
      </c>
      <c r="K16" s="7">
        <f>SUM(F16:J16)</f>
        <v>86340</v>
      </c>
      <c r="L16" s="13"/>
      <c r="M16" s="13"/>
    </row>
    <row r="17" spans="1:13" ht="15" customHeight="1">
      <c r="A17" s="13"/>
      <c r="B17" s="13"/>
      <c r="C17" s="13"/>
      <c r="D17" s="13"/>
      <c r="E17" s="13"/>
      <c r="F17" s="7"/>
      <c r="G17" s="7"/>
      <c r="H17" s="7"/>
      <c r="I17" s="7"/>
      <c r="J17" s="7"/>
      <c r="K17" s="7"/>
      <c r="L17" s="13"/>
      <c r="M17" s="13"/>
    </row>
    <row r="18" spans="1:13" ht="15" customHeight="1">
      <c r="A18" s="13" t="s">
        <v>26</v>
      </c>
      <c r="B18" s="13"/>
      <c r="C18" s="13"/>
      <c r="D18" s="13"/>
      <c r="E18" s="13"/>
      <c r="F18" s="7">
        <v>0</v>
      </c>
      <c r="G18" s="7">
        <v>0</v>
      </c>
      <c r="H18" s="7">
        <v>0</v>
      </c>
      <c r="I18" s="7">
        <f>+INCOMESTATEMENT!K39</f>
        <v>3586</v>
      </c>
      <c r="J18" s="7">
        <v>0</v>
      </c>
      <c r="K18" s="7">
        <f>SUM(F18:J18)</f>
        <v>3586</v>
      </c>
      <c r="L18" s="13"/>
      <c r="M18" s="13"/>
    </row>
    <row r="19" spans="1:13" ht="15" customHeight="1">
      <c r="A19" s="13"/>
      <c r="B19" s="13"/>
      <c r="C19" s="13"/>
      <c r="D19" s="13"/>
      <c r="E19" s="13"/>
      <c r="F19" s="7"/>
      <c r="G19" s="7"/>
      <c r="H19" s="7"/>
      <c r="I19" s="7"/>
      <c r="J19" s="7"/>
      <c r="K19" s="7"/>
      <c r="L19" s="13"/>
      <c r="M19" s="13"/>
    </row>
    <row r="20" spans="1:13" ht="15" customHeight="1">
      <c r="A20" s="13" t="s">
        <v>56</v>
      </c>
      <c r="B20" s="13"/>
      <c r="C20" s="13"/>
      <c r="D20" s="13"/>
      <c r="E20" s="13"/>
      <c r="F20" s="7">
        <v>0</v>
      </c>
      <c r="G20" s="7">
        <v>0</v>
      </c>
      <c r="H20" s="7">
        <v>0</v>
      </c>
      <c r="I20" s="7">
        <v>-751</v>
      </c>
      <c r="J20" s="7">
        <v>0</v>
      </c>
      <c r="K20" s="7">
        <f>SUM(F20:J20)</f>
        <v>-751</v>
      </c>
      <c r="L20" s="13"/>
      <c r="M20" s="13"/>
    </row>
    <row r="21" spans="1:13" ht="15" customHeight="1">
      <c r="A21" s="13"/>
      <c r="B21" s="13"/>
      <c r="C21" s="13"/>
      <c r="D21" s="13"/>
      <c r="E21" s="13"/>
      <c r="F21" s="7"/>
      <c r="G21" s="7"/>
      <c r="H21" s="7"/>
      <c r="I21" s="7"/>
      <c r="J21" s="7"/>
      <c r="K21" s="7"/>
      <c r="L21" s="13"/>
      <c r="M21" s="13"/>
    </row>
    <row r="22" spans="1:13" ht="15" customHeight="1">
      <c r="A22" s="13" t="s">
        <v>131</v>
      </c>
      <c r="B22" s="13"/>
      <c r="C22" s="13"/>
      <c r="D22" s="13"/>
      <c r="E22" s="13"/>
      <c r="F22" s="7"/>
      <c r="G22" s="7"/>
      <c r="H22" s="7"/>
      <c r="I22" s="7"/>
      <c r="J22" s="7">
        <v>-76</v>
      </c>
      <c r="K22" s="7">
        <f>SUM(F22:J22)</f>
        <v>-76</v>
      </c>
      <c r="L22" s="13"/>
      <c r="M22" s="13"/>
    </row>
    <row r="23" spans="1:13" ht="15" customHeight="1">
      <c r="A23" s="13"/>
      <c r="B23" s="13"/>
      <c r="C23" s="13"/>
      <c r="D23" s="13"/>
      <c r="E23" s="13"/>
      <c r="F23" s="7"/>
      <c r="G23" s="7"/>
      <c r="H23" s="7"/>
      <c r="I23" s="7"/>
      <c r="J23" s="7"/>
      <c r="K23" s="7"/>
      <c r="L23" s="13"/>
      <c r="M23" s="13"/>
    </row>
    <row r="24" spans="1:13" ht="15" customHeight="1">
      <c r="A24" s="13" t="s">
        <v>119</v>
      </c>
      <c r="B24" s="13"/>
      <c r="C24" s="13"/>
      <c r="D24" s="13"/>
      <c r="E24" s="13"/>
      <c r="F24" s="7">
        <v>0</v>
      </c>
      <c r="G24" s="7">
        <v>0</v>
      </c>
      <c r="H24" s="7">
        <v>69</v>
      </c>
      <c r="I24" s="7">
        <v>0</v>
      </c>
      <c r="J24" s="7">
        <v>0</v>
      </c>
      <c r="K24" s="7">
        <f>SUM(F24:J24)</f>
        <v>69</v>
      </c>
      <c r="L24" s="13"/>
      <c r="M24" s="13"/>
    </row>
    <row r="25" spans="1:13" ht="15" customHeight="1">
      <c r="A25" s="13"/>
      <c r="B25" s="13"/>
      <c r="C25" s="13"/>
      <c r="D25" s="13"/>
      <c r="E25" s="13"/>
      <c r="F25" s="7"/>
      <c r="G25" s="7"/>
      <c r="H25" s="7"/>
      <c r="I25" s="7"/>
      <c r="J25" s="7"/>
      <c r="K25" s="7"/>
      <c r="L25" s="13"/>
      <c r="M25" s="13"/>
    </row>
    <row r="26" spans="1:13" ht="15" customHeight="1" thickBot="1">
      <c r="A26" s="13" t="s">
        <v>126</v>
      </c>
      <c r="B26" s="13"/>
      <c r="C26" s="13"/>
      <c r="D26" s="13"/>
      <c r="E26" s="13"/>
      <c r="F26" s="53">
        <f aca="true" t="shared" si="0" ref="F26:K26">SUM(F16:F25)</f>
        <v>60024</v>
      </c>
      <c r="G26" s="53">
        <f t="shared" si="0"/>
        <v>6249</v>
      </c>
      <c r="H26" s="53">
        <f t="shared" si="0"/>
        <v>4606</v>
      </c>
      <c r="I26" s="53">
        <f t="shared" si="0"/>
        <v>18365</v>
      </c>
      <c r="J26" s="53">
        <f t="shared" si="0"/>
        <v>-76</v>
      </c>
      <c r="K26" s="53">
        <f t="shared" si="0"/>
        <v>89168</v>
      </c>
      <c r="L26" s="13"/>
      <c r="M26" s="13"/>
    </row>
    <row r="27" spans="1:13" ht="15" customHeight="1" thickTop="1">
      <c r="A27" s="13"/>
      <c r="B27" s="13"/>
      <c r="C27" s="13"/>
      <c r="D27" s="13"/>
      <c r="E27" s="13"/>
      <c r="F27" s="7"/>
      <c r="G27" s="7"/>
      <c r="H27" s="7"/>
      <c r="I27" s="7"/>
      <c r="J27" s="7"/>
      <c r="K27" s="7"/>
      <c r="L27" s="13"/>
      <c r="M27" s="13"/>
    </row>
    <row r="28" spans="1:13" ht="15" customHeight="1">
      <c r="A28" s="13"/>
      <c r="B28" s="13"/>
      <c r="C28" s="13"/>
      <c r="D28" s="13"/>
      <c r="E28" s="13"/>
      <c r="F28" s="7"/>
      <c r="G28" s="7"/>
      <c r="H28" s="7"/>
      <c r="I28" s="7"/>
      <c r="J28" s="7"/>
      <c r="K28" s="7"/>
      <c r="L28" s="13"/>
      <c r="M28" s="13"/>
    </row>
    <row r="29" spans="1:13" ht="15" customHeight="1">
      <c r="A29" s="13"/>
      <c r="B29" s="13"/>
      <c r="C29" s="13"/>
      <c r="D29" s="13"/>
      <c r="E29" s="13"/>
      <c r="F29" s="7"/>
      <c r="G29" s="7"/>
      <c r="H29" s="7"/>
      <c r="I29" s="7"/>
      <c r="J29" s="7"/>
      <c r="K29" s="7"/>
      <c r="L29" s="13"/>
      <c r="M29" s="13"/>
    </row>
    <row r="30" spans="1:13" ht="15" customHeight="1">
      <c r="A30" s="13"/>
      <c r="B30" s="13"/>
      <c r="C30" s="13"/>
      <c r="D30" s="13"/>
      <c r="E30" s="13"/>
      <c r="F30" s="7"/>
      <c r="G30" s="7"/>
      <c r="H30" s="7"/>
      <c r="I30" s="7"/>
      <c r="J30" s="7"/>
      <c r="K30" s="7"/>
      <c r="L30" s="13"/>
      <c r="M30" s="13"/>
    </row>
    <row r="31" spans="1:13" ht="15" customHeight="1">
      <c r="A31" s="13" t="s">
        <v>113</v>
      </c>
      <c r="B31" s="13"/>
      <c r="C31" s="13"/>
      <c r="D31" s="13"/>
      <c r="E31" s="13"/>
      <c r="F31" s="7"/>
      <c r="G31" s="7"/>
      <c r="H31" s="7"/>
      <c r="I31" s="7"/>
      <c r="J31" s="7"/>
      <c r="K31" s="7"/>
      <c r="L31" s="13"/>
      <c r="M31" s="13"/>
    </row>
    <row r="32" spans="1:13" ht="15" customHeight="1">
      <c r="A32" s="51"/>
      <c r="B32" s="51"/>
      <c r="C32" s="51"/>
      <c r="D32" s="51"/>
      <c r="E32" s="13"/>
      <c r="F32" s="7"/>
      <c r="G32" s="7"/>
      <c r="H32" s="7"/>
      <c r="I32" s="7"/>
      <c r="J32" s="7"/>
      <c r="K32" s="7"/>
      <c r="L32" s="13"/>
      <c r="M32" s="13"/>
    </row>
    <row r="33" spans="1:13" ht="15" customHeight="1">
      <c r="A33" s="13"/>
      <c r="B33" s="13"/>
      <c r="C33" s="13"/>
      <c r="D33" s="13"/>
      <c r="E33" s="13"/>
      <c r="F33" s="7"/>
      <c r="G33" s="7"/>
      <c r="H33" s="7"/>
      <c r="I33" s="7"/>
      <c r="J33" s="7"/>
      <c r="K33" s="7"/>
      <c r="L33" s="13"/>
      <c r="M33" s="13"/>
    </row>
    <row r="34" spans="1:13" ht="15" customHeight="1">
      <c r="A34" s="13" t="s">
        <v>95</v>
      </c>
      <c r="B34" s="13"/>
      <c r="C34" s="13"/>
      <c r="D34" s="13"/>
      <c r="E34" s="13"/>
      <c r="F34" s="7">
        <v>60024</v>
      </c>
      <c r="G34" s="7">
        <v>6249</v>
      </c>
      <c r="H34" s="7">
        <v>4585</v>
      </c>
      <c r="I34" s="7">
        <v>11817</v>
      </c>
      <c r="J34" s="7">
        <v>0</v>
      </c>
      <c r="K34" s="7">
        <f>SUM(F34:J34)</f>
        <v>82675</v>
      </c>
      <c r="L34" s="13"/>
      <c r="M34" s="13"/>
    </row>
    <row r="35" spans="1:13" ht="15" customHeight="1">
      <c r="A35" s="13"/>
      <c r="B35" s="13"/>
      <c r="C35" s="13"/>
      <c r="D35" s="13"/>
      <c r="E35" s="13"/>
      <c r="F35" s="7"/>
      <c r="G35" s="7"/>
      <c r="H35" s="7"/>
      <c r="I35" s="7"/>
      <c r="J35" s="7"/>
      <c r="K35" s="7"/>
      <c r="L35" s="13"/>
      <c r="M35" s="13"/>
    </row>
    <row r="36" spans="1:13" ht="15" customHeight="1">
      <c r="A36" s="13" t="s">
        <v>102</v>
      </c>
      <c r="B36" s="13"/>
      <c r="C36" s="13"/>
      <c r="D36" s="13"/>
      <c r="E36" s="13"/>
      <c r="F36" s="7">
        <v>0</v>
      </c>
      <c r="G36" s="7">
        <v>0</v>
      </c>
      <c r="H36" s="7">
        <v>0</v>
      </c>
      <c r="I36" s="7">
        <v>4313</v>
      </c>
      <c r="J36" s="7">
        <v>0</v>
      </c>
      <c r="K36" s="7">
        <f>SUM(F36:J36)</f>
        <v>4313</v>
      </c>
      <c r="L36" s="13"/>
      <c r="M36" s="13"/>
    </row>
    <row r="37" spans="1:13" ht="15" customHeight="1">
      <c r="A37" s="13"/>
      <c r="B37" s="13"/>
      <c r="C37" s="13"/>
      <c r="D37" s="13"/>
      <c r="E37" s="13"/>
      <c r="F37" s="7"/>
      <c r="G37" s="7"/>
      <c r="H37" s="7"/>
      <c r="I37" s="7"/>
      <c r="J37" s="7"/>
      <c r="K37" s="7"/>
      <c r="L37" s="13"/>
      <c r="M37" s="13"/>
    </row>
    <row r="38" spans="1:13" ht="15" customHeight="1">
      <c r="A38" s="13" t="s">
        <v>96</v>
      </c>
      <c r="B38" s="13"/>
      <c r="C38" s="13"/>
      <c r="D38" s="13"/>
      <c r="E38" s="13"/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>SUM(F38:J38)</f>
        <v>0</v>
      </c>
      <c r="L38" s="13"/>
      <c r="M38" s="13"/>
    </row>
    <row r="39" spans="1:13" ht="15" customHeight="1">
      <c r="A39" s="13"/>
      <c r="B39" s="13"/>
      <c r="C39" s="13"/>
      <c r="D39" s="13"/>
      <c r="E39" s="13"/>
      <c r="F39" s="7"/>
      <c r="G39" s="7"/>
      <c r="H39" s="7"/>
      <c r="I39" s="7"/>
      <c r="J39" s="7"/>
      <c r="K39" s="7"/>
      <c r="L39" s="13"/>
      <c r="M39" s="13"/>
    </row>
    <row r="40" spans="1:13" ht="15" customHeight="1">
      <c r="A40" s="13" t="s">
        <v>56</v>
      </c>
      <c r="B40" s="13"/>
      <c r="C40" s="13"/>
      <c r="D40" s="13"/>
      <c r="E40" s="13"/>
      <c r="F40" s="7">
        <v>0</v>
      </c>
      <c r="G40" s="7">
        <v>0</v>
      </c>
      <c r="H40" s="7">
        <v>0</v>
      </c>
      <c r="I40" s="7">
        <v>-600</v>
      </c>
      <c r="J40" s="7">
        <v>0</v>
      </c>
      <c r="K40" s="7">
        <f>SUM(F40:J40)</f>
        <v>-600</v>
      </c>
      <c r="L40" s="13"/>
      <c r="M40" s="13"/>
    </row>
    <row r="41" spans="1:13" ht="15" customHeight="1">
      <c r="A41" s="13"/>
      <c r="B41" s="13"/>
      <c r="C41" s="13"/>
      <c r="D41" s="13"/>
      <c r="E41" s="13"/>
      <c r="F41" s="7"/>
      <c r="G41" s="7"/>
      <c r="H41" s="7"/>
      <c r="I41" s="7"/>
      <c r="J41" s="7"/>
      <c r="K41" s="7"/>
      <c r="L41" s="13"/>
      <c r="M41" s="13"/>
    </row>
    <row r="42" spans="1:13" ht="15" customHeight="1">
      <c r="A42" s="13" t="s">
        <v>104</v>
      </c>
      <c r="B42" s="13"/>
      <c r="C42" s="13"/>
      <c r="D42" s="13"/>
      <c r="E42" s="13"/>
      <c r="F42" s="7">
        <v>0</v>
      </c>
      <c r="G42" s="7">
        <v>0</v>
      </c>
      <c r="H42" s="7">
        <v>-48</v>
      </c>
      <c r="I42" s="7">
        <v>0</v>
      </c>
      <c r="J42" s="7">
        <v>0</v>
      </c>
      <c r="K42" s="7">
        <f>SUM(F42:J42)</f>
        <v>-48</v>
      </c>
      <c r="L42" s="13"/>
      <c r="M42" s="13"/>
    </row>
    <row r="43" spans="1:13" ht="15" customHeight="1">
      <c r="A43" s="13"/>
      <c r="B43" s="13"/>
      <c r="C43" s="13"/>
      <c r="D43" s="13"/>
      <c r="E43" s="13"/>
      <c r="F43" s="7"/>
      <c r="G43" s="7"/>
      <c r="H43" s="7"/>
      <c r="I43" s="7"/>
      <c r="J43" s="7"/>
      <c r="K43" s="7"/>
      <c r="L43" s="13"/>
      <c r="M43" s="13"/>
    </row>
    <row r="44" spans="1:13" ht="15" customHeight="1" thickBot="1">
      <c r="A44" s="13" t="s">
        <v>101</v>
      </c>
      <c r="B44" s="13"/>
      <c r="C44" s="13"/>
      <c r="D44" s="13"/>
      <c r="E44" s="13"/>
      <c r="F44" s="53">
        <f>SUM(F34:F43)</f>
        <v>60024</v>
      </c>
      <c r="G44" s="53">
        <f>SUM(G34:G43)</f>
        <v>6249</v>
      </c>
      <c r="H44" s="53">
        <f>SUM(H34:H43)</f>
        <v>4537</v>
      </c>
      <c r="I44" s="53">
        <f>SUM(I34:I43)</f>
        <v>15530</v>
      </c>
      <c r="J44" s="53">
        <v>0</v>
      </c>
      <c r="K44" s="53">
        <f>SUM(K34:K43)</f>
        <v>86340</v>
      </c>
      <c r="L44" s="54"/>
      <c r="M44" s="13"/>
    </row>
    <row r="45" spans="1:13" ht="15" customHeight="1" thickTop="1">
      <c r="A45" s="13"/>
      <c r="B45" s="13"/>
      <c r="C45" s="13"/>
      <c r="D45" s="13"/>
      <c r="E45" s="13"/>
      <c r="F45" s="7"/>
      <c r="G45" s="7"/>
      <c r="H45" s="7"/>
      <c r="I45" s="7"/>
      <c r="J45" s="7"/>
      <c r="K45" s="7"/>
      <c r="L45" s="13"/>
      <c r="M45" s="13"/>
    </row>
    <row r="46" spans="1:13" ht="15" customHeight="1">
      <c r="A46" s="13"/>
      <c r="B46" s="13"/>
      <c r="C46" s="13"/>
      <c r="D46" s="13"/>
      <c r="E46" s="13"/>
      <c r="F46" s="7"/>
      <c r="G46" s="7"/>
      <c r="H46" s="7"/>
      <c r="I46" s="7"/>
      <c r="J46" s="7"/>
      <c r="K46" s="7"/>
      <c r="L46" s="13"/>
      <c r="M46" s="13"/>
    </row>
    <row r="47" spans="1:13" ht="15" customHeight="1">
      <c r="A47" s="13"/>
      <c r="B47" s="13"/>
      <c r="C47" s="13"/>
      <c r="D47" s="13"/>
      <c r="E47" s="13"/>
      <c r="F47" s="7"/>
      <c r="G47" s="7"/>
      <c r="H47" s="7"/>
      <c r="I47" s="7"/>
      <c r="J47" s="7"/>
      <c r="K47" s="7"/>
      <c r="L47" s="13"/>
      <c r="M47" s="13"/>
    </row>
    <row r="48" spans="1:13" ht="15" customHeight="1">
      <c r="A48" s="13"/>
      <c r="B48" s="13" t="s">
        <v>99</v>
      </c>
      <c r="C48" s="13"/>
      <c r="D48" s="13"/>
      <c r="E48" s="13"/>
      <c r="F48" s="7"/>
      <c r="G48" s="7"/>
      <c r="H48" s="7"/>
      <c r="I48" s="7"/>
      <c r="J48" s="7"/>
      <c r="K48" s="7"/>
      <c r="L48" s="13"/>
      <c r="M48" s="13"/>
    </row>
    <row r="49" spans="1:13" ht="15" customHeight="1">
      <c r="A49" s="13"/>
      <c r="B49" s="13" t="s">
        <v>103</v>
      </c>
      <c r="C49" s="13"/>
      <c r="D49" s="13"/>
      <c r="E49" s="13"/>
      <c r="F49" s="7"/>
      <c r="G49" s="7"/>
      <c r="H49" s="7"/>
      <c r="I49" s="7"/>
      <c r="J49" s="7"/>
      <c r="K49" s="7"/>
      <c r="L49" s="13"/>
      <c r="M49" s="13"/>
    </row>
    <row r="50" spans="1:13" ht="15" customHeight="1">
      <c r="A50" s="13"/>
      <c r="B50" s="13"/>
      <c r="C50" s="13"/>
      <c r="D50" s="13"/>
      <c r="E50" s="13"/>
      <c r="F50" s="7"/>
      <c r="G50" s="7"/>
      <c r="H50" s="7"/>
      <c r="I50" s="7"/>
      <c r="J50" s="7"/>
      <c r="K50" s="7"/>
      <c r="L50" s="13"/>
      <c r="M50" s="13"/>
    </row>
    <row r="51" spans="1:13" ht="15" customHeight="1">
      <c r="A51" s="13"/>
      <c r="B51" s="13"/>
      <c r="C51" s="13"/>
      <c r="D51" s="13"/>
      <c r="E51" s="13"/>
      <c r="F51" s="7"/>
      <c r="G51" s="7"/>
      <c r="H51" s="7"/>
      <c r="I51" s="7"/>
      <c r="J51" s="7"/>
      <c r="K51" s="7"/>
      <c r="L51" s="13"/>
      <c r="M51" s="13"/>
    </row>
    <row r="52" spans="1:13" ht="15" customHeight="1">
      <c r="A52" s="13"/>
      <c r="B52" s="13"/>
      <c r="C52" s="13"/>
      <c r="D52" s="13"/>
      <c r="E52" s="13"/>
      <c r="F52" s="7"/>
      <c r="G52" s="7"/>
      <c r="H52" s="7"/>
      <c r="I52" s="7"/>
      <c r="J52" s="7"/>
      <c r="K52" s="7"/>
      <c r="L52" s="13"/>
      <c r="M52" s="13"/>
    </row>
    <row r="53" spans="1:13" ht="15" customHeight="1">
      <c r="A53" s="13"/>
      <c r="B53" s="13"/>
      <c r="C53" s="13"/>
      <c r="D53" s="13"/>
      <c r="E53" s="13"/>
      <c r="F53" s="7"/>
      <c r="G53" s="7"/>
      <c r="H53" s="7"/>
      <c r="I53" s="7"/>
      <c r="J53" s="7"/>
      <c r="K53" s="7"/>
      <c r="L53" s="13"/>
      <c r="M53" s="13"/>
    </row>
    <row r="54" spans="1:13" ht="15" customHeight="1">
      <c r="A54" s="13"/>
      <c r="B54" s="13"/>
      <c r="C54" s="13"/>
      <c r="D54" s="13"/>
      <c r="E54" s="13"/>
      <c r="F54" s="7"/>
      <c r="G54" s="7"/>
      <c r="H54" s="7"/>
      <c r="I54" s="7"/>
      <c r="J54" s="7"/>
      <c r="K54" s="7"/>
      <c r="L54" s="13"/>
      <c r="M54" s="13"/>
    </row>
  </sheetData>
  <printOptions/>
  <pageMargins left="0.7" right="0.25" top="0.57" bottom="0.25" header="0.5" footer="0.5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"/>
  <sheetViews>
    <sheetView tabSelected="1" view="pageBreakPreview" zoomScale="60" zoomScaleNormal="75" workbookViewId="0" topLeftCell="A30">
      <selection activeCell="F67" sqref="F66:F67"/>
    </sheetView>
  </sheetViews>
  <sheetFormatPr defaultColWidth="9.140625" defaultRowHeight="12.75"/>
  <cols>
    <col min="1" max="1" width="17.00390625" style="3" customWidth="1"/>
    <col min="2" max="5" width="9.140625" style="3" customWidth="1"/>
    <col min="6" max="6" width="24.7109375" style="3" customWidth="1"/>
    <col min="7" max="7" width="7.57421875" style="3" customWidth="1"/>
    <col min="8" max="8" width="22.7109375" style="3" customWidth="1"/>
    <col min="9" max="9" width="6.57421875" style="4" customWidth="1"/>
    <col min="10" max="10" width="13.421875" style="3" customWidth="1"/>
    <col min="11" max="16384" width="9.140625" style="3" customWidth="1"/>
  </cols>
  <sheetData>
    <row r="1" spans="1:9" ht="15">
      <c r="A1" s="55" t="s">
        <v>109</v>
      </c>
      <c r="B1" s="13"/>
      <c r="C1" s="13"/>
      <c r="D1" s="13"/>
      <c r="E1" s="13"/>
      <c r="F1" s="13"/>
      <c r="G1" s="13"/>
      <c r="H1" s="13"/>
      <c r="I1" s="7"/>
    </row>
    <row r="2" ht="12.75">
      <c r="A2" s="3" t="s">
        <v>0</v>
      </c>
    </row>
    <row r="4" spans="1:3" ht="12.75">
      <c r="A4" s="5" t="s">
        <v>1</v>
      </c>
      <c r="B4" s="6"/>
      <c r="C4" s="6"/>
    </row>
    <row r="5" ht="12.75">
      <c r="A5" s="3" t="s">
        <v>127</v>
      </c>
    </row>
    <row r="6" ht="12.75">
      <c r="A6" s="3" t="s">
        <v>86</v>
      </c>
    </row>
    <row r="8" ht="12.75">
      <c r="A8" s="2" t="s">
        <v>93</v>
      </c>
    </row>
    <row r="9" ht="12.75">
      <c r="A9" s="2" t="s">
        <v>128</v>
      </c>
    </row>
    <row r="10" ht="12.75">
      <c r="A10" s="2"/>
    </row>
    <row r="11" spans="1:9" ht="12.75">
      <c r="A11" s="2"/>
      <c r="F11" s="107"/>
      <c r="G11" s="107"/>
      <c r="H11" s="107"/>
      <c r="I11" s="66"/>
    </row>
    <row r="12" spans="1:9" ht="12.75">
      <c r="A12" s="2"/>
      <c r="F12" s="88" t="s">
        <v>3</v>
      </c>
      <c r="G12" s="64"/>
      <c r="H12" s="81" t="s">
        <v>4</v>
      </c>
      <c r="I12" s="8"/>
    </row>
    <row r="13" spans="1:9" ht="12.75">
      <c r="A13" s="2"/>
      <c r="F13" s="89" t="s">
        <v>111</v>
      </c>
      <c r="G13" s="64"/>
      <c r="H13" s="29" t="s">
        <v>14</v>
      </c>
      <c r="I13" s="8"/>
    </row>
    <row r="14" spans="1:9" ht="12.75">
      <c r="A14" s="2"/>
      <c r="F14" s="89" t="s">
        <v>12</v>
      </c>
      <c r="G14" s="64"/>
      <c r="H14" s="29" t="s">
        <v>12</v>
      </c>
      <c r="I14" s="8"/>
    </row>
    <row r="15" spans="1:9" ht="12.75">
      <c r="A15" s="2"/>
      <c r="F15" s="63">
        <v>38748</v>
      </c>
      <c r="G15" s="67"/>
      <c r="H15" s="63">
        <v>38383</v>
      </c>
      <c r="I15" s="67"/>
    </row>
    <row r="16" spans="1:9" ht="12.75">
      <c r="A16" s="2"/>
      <c r="F16" s="29" t="s">
        <v>122</v>
      </c>
      <c r="G16" s="66"/>
      <c r="H16" s="29" t="s">
        <v>122</v>
      </c>
      <c r="I16" s="66"/>
    </row>
    <row r="17" spans="1:9" ht="12.75">
      <c r="A17" s="2"/>
      <c r="F17" s="89"/>
      <c r="G17" s="64"/>
      <c r="H17" s="86"/>
      <c r="I17" s="39"/>
    </row>
    <row r="18" spans="6:9" ht="12.75">
      <c r="F18" s="87" t="s">
        <v>13</v>
      </c>
      <c r="G18" s="8"/>
      <c r="H18" s="87" t="s">
        <v>13</v>
      </c>
      <c r="I18" s="64"/>
    </row>
    <row r="19" spans="6:9" ht="12.75">
      <c r="F19" s="56"/>
      <c r="G19" s="56"/>
      <c r="I19" s="8"/>
    </row>
    <row r="20" spans="5:9" ht="12.75">
      <c r="E20" s="10"/>
      <c r="F20" s="56"/>
      <c r="G20" s="56"/>
      <c r="H20" s="10"/>
      <c r="I20" s="8"/>
    </row>
    <row r="21" spans="6:9" ht="12.75">
      <c r="F21" s="4"/>
      <c r="G21" s="4"/>
      <c r="I21" s="12"/>
    </row>
    <row r="22" spans="1:9" ht="12.75">
      <c r="A22" s="2" t="s">
        <v>20</v>
      </c>
      <c r="E22" s="10"/>
      <c r="F22" s="4">
        <f>+INCOMESTATEMENT!K31</f>
        <v>4569</v>
      </c>
      <c r="G22" s="4"/>
      <c r="H22" s="80">
        <v>4516</v>
      </c>
      <c r="I22" s="12"/>
    </row>
    <row r="23" spans="6:9" ht="12.75">
      <c r="F23" s="4"/>
      <c r="G23" s="4"/>
      <c r="I23" s="12"/>
    </row>
    <row r="24" spans="1:9" ht="12.75">
      <c r="A24" s="2" t="s">
        <v>88</v>
      </c>
      <c r="F24" s="4"/>
      <c r="G24" s="4"/>
      <c r="H24" s="4"/>
      <c r="I24" s="12"/>
    </row>
    <row r="25" spans="6:9" ht="12.75">
      <c r="F25" s="4"/>
      <c r="G25" s="4"/>
      <c r="H25" s="4"/>
      <c r="I25" s="12"/>
    </row>
    <row r="26" spans="1:9" ht="12.75">
      <c r="A26" s="3" t="s">
        <v>57</v>
      </c>
      <c r="F26" s="4">
        <f>4275+27</f>
        <v>4302</v>
      </c>
      <c r="G26" s="4"/>
      <c r="H26" s="4">
        <v>4443</v>
      </c>
      <c r="I26" s="12"/>
    </row>
    <row r="27" spans="1:9" ht="12.75">
      <c r="A27" s="3" t="s">
        <v>58</v>
      </c>
      <c r="F27" s="4">
        <v>-337</v>
      </c>
      <c r="G27" s="4"/>
      <c r="H27" s="4">
        <v>-30</v>
      </c>
      <c r="I27" s="12"/>
    </row>
    <row r="28" spans="6:9" ht="12.75">
      <c r="F28" s="57"/>
      <c r="G28" s="57"/>
      <c r="H28" s="57"/>
      <c r="I28" s="12"/>
    </row>
    <row r="29" spans="1:9" ht="12.75">
      <c r="A29" s="2" t="s">
        <v>79</v>
      </c>
      <c r="F29" s="4">
        <f>SUM(F22:F28)</f>
        <v>8534</v>
      </c>
      <c r="G29" s="4"/>
      <c r="H29" s="4">
        <f>SUM(H22:H28)</f>
        <v>8929</v>
      </c>
      <c r="I29" s="12"/>
    </row>
    <row r="30" spans="6:9" ht="12.75">
      <c r="F30" s="4"/>
      <c r="G30" s="4"/>
      <c r="H30" s="4"/>
      <c r="I30" s="12"/>
    </row>
    <row r="31" spans="1:9" ht="12.75">
      <c r="A31" s="2" t="s">
        <v>59</v>
      </c>
      <c r="F31" s="4"/>
      <c r="G31" s="4"/>
      <c r="H31" s="4"/>
      <c r="I31" s="12"/>
    </row>
    <row r="32" spans="1:9" ht="12.75">
      <c r="A32" s="3" t="s">
        <v>60</v>
      </c>
      <c r="F32" s="4">
        <v>-278</v>
      </c>
      <c r="G32" s="4"/>
      <c r="H32" s="4">
        <v>-996</v>
      </c>
      <c r="I32" s="12"/>
    </row>
    <row r="33" spans="1:9" ht="12.75">
      <c r="A33" s="3" t="s">
        <v>84</v>
      </c>
      <c r="F33" s="4">
        <v>1912</v>
      </c>
      <c r="G33" s="4"/>
      <c r="H33" s="4">
        <v>398</v>
      </c>
      <c r="I33" s="12"/>
    </row>
    <row r="34" spans="1:9" ht="12.75">
      <c r="A34" s="3" t="s">
        <v>61</v>
      </c>
      <c r="F34" s="4">
        <v>-28</v>
      </c>
      <c r="G34" s="4"/>
      <c r="H34" s="4">
        <v>-34</v>
      </c>
      <c r="I34" s="12"/>
    </row>
    <row r="35" spans="1:9" ht="12.75">
      <c r="A35" s="3" t="s">
        <v>62</v>
      </c>
      <c r="F35" s="4">
        <v>-1852</v>
      </c>
      <c r="G35" s="4"/>
      <c r="H35" s="4">
        <v>-387</v>
      </c>
      <c r="I35" s="12"/>
    </row>
    <row r="36" spans="1:9" ht="12.75">
      <c r="A36" s="2" t="s">
        <v>63</v>
      </c>
      <c r="F36" s="58">
        <f>SUM(F29:F35)</f>
        <v>8288</v>
      </c>
      <c r="G36" s="58"/>
      <c r="H36" s="58">
        <f>SUM(H29:H35)</f>
        <v>7910</v>
      </c>
      <c r="I36" s="12"/>
    </row>
    <row r="37" spans="6:9" ht="12.75">
      <c r="F37" s="4"/>
      <c r="G37" s="4"/>
      <c r="H37" s="4"/>
      <c r="I37" s="12"/>
    </row>
    <row r="38" spans="1:9" ht="12.75">
      <c r="A38" s="2" t="s">
        <v>64</v>
      </c>
      <c r="F38" s="4"/>
      <c r="G38" s="4"/>
      <c r="H38" s="4"/>
      <c r="I38" s="12"/>
    </row>
    <row r="39" spans="1:9" ht="12.75">
      <c r="A39" s="3" t="s">
        <v>72</v>
      </c>
      <c r="F39" s="4">
        <v>-2631</v>
      </c>
      <c r="G39" s="4"/>
      <c r="H39" s="4">
        <v>-253</v>
      </c>
      <c r="I39" s="12"/>
    </row>
    <row r="40" spans="1:9" ht="12.75">
      <c r="A40" s="3" t="s">
        <v>65</v>
      </c>
      <c r="F40" s="4">
        <v>-224</v>
      </c>
      <c r="G40" s="4"/>
      <c r="H40" s="4">
        <v>69</v>
      </c>
      <c r="I40" s="12"/>
    </row>
    <row r="41" spans="1:9" ht="12.75">
      <c r="A41" s="3" t="s">
        <v>66</v>
      </c>
      <c r="F41" s="4">
        <v>25</v>
      </c>
      <c r="G41" s="4"/>
      <c r="H41" s="4">
        <v>-430</v>
      </c>
      <c r="I41" s="12"/>
    </row>
    <row r="42" spans="1:9" ht="12.75">
      <c r="A42" s="3" t="s">
        <v>110</v>
      </c>
      <c r="F42" s="4">
        <v>371</v>
      </c>
      <c r="G42" s="4"/>
      <c r="H42" s="80">
        <v>24</v>
      </c>
      <c r="I42" s="12"/>
    </row>
    <row r="43" spans="1:9" ht="12.75">
      <c r="A43" s="3" t="s">
        <v>67</v>
      </c>
      <c r="F43" s="4">
        <v>341</v>
      </c>
      <c r="G43" s="4"/>
      <c r="H43" s="4">
        <v>26</v>
      </c>
      <c r="I43" s="12"/>
    </row>
    <row r="44" spans="6:9" ht="12.75">
      <c r="F44" s="58">
        <f>SUM(F39:F43)</f>
        <v>-2118</v>
      </c>
      <c r="G44" s="58"/>
      <c r="H44" s="58">
        <f>SUM(H39:H43)</f>
        <v>-564</v>
      </c>
      <c r="I44" s="12"/>
    </row>
    <row r="45" spans="6:9" ht="12.75">
      <c r="F45" s="4"/>
      <c r="G45" s="4"/>
      <c r="H45" s="4"/>
      <c r="I45" s="12"/>
    </row>
    <row r="46" spans="1:9" ht="12.75">
      <c r="A46" s="2" t="s">
        <v>68</v>
      </c>
      <c r="F46" s="4"/>
      <c r="G46" s="4"/>
      <c r="H46" s="4"/>
      <c r="I46" s="12"/>
    </row>
    <row r="47" spans="1:9" ht="12.75">
      <c r="A47" s="3" t="s">
        <v>70</v>
      </c>
      <c r="F47" s="4">
        <v>0</v>
      </c>
      <c r="G47" s="4"/>
      <c r="H47" s="4">
        <v>-586</v>
      </c>
      <c r="I47" s="12"/>
    </row>
    <row r="48" spans="1:9" ht="12.75">
      <c r="A48" s="3" t="s">
        <v>134</v>
      </c>
      <c r="F48" s="4">
        <v>-76</v>
      </c>
      <c r="G48" s="4"/>
      <c r="H48" s="4">
        <v>0</v>
      </c>
      <c r="I48" s="12"/>
    </row>
    <row r="49" spans="1:9" ht="12.75">
      <c r="A49" s="3" t="s">
        <v>133</v>
      </c>
      <c r="F49" s="4">
        <v>-20</v>
      </c>
      <c r="G49" s="4"/>
      <c r="H49" s="4">
        <v>0</v>
      </c>
      <c r="I49" s="12"/>
    </row>
    <row r="50" spans="1:9" ht="12.75">
      <c r="A50" s="3" t="s">
        <v>69</v>
      </c>
      <c r="F50" s="4">
        <v>-43</v>
      </c>
      <c r="G50" s="4"/>
      <c r="H50" s="4">
        <v>-54</v>
      </c>
      <c r="I50" s="12"/>
    </row>
    <row r="51" spans="1:9" ht="12.75" hidden="1">
      <c r="A51" s="3" t="s">
        <v>70</v>
      </c>
      <c r="F51" s="4">
        <v>0</v>
      </c>
      <c r="G51" s="4"/>
      <c r="H51" s="4"/>
      <c r="I51" s="12"/>
    </row>
    <row r="52" spans="6:9" ht="12.75">
      <c r="F52" s="58">
        <f>SUM(F47:F50)</f>
        <v>-139</v>
      </c>
      <c r="G52" s="58"/>
      <c r="H52" s="58">
        <f>SUM(H47:H51)</f>
        <v>-640</v>
      </c>
      <c r="I52" s="12"/>
    </row>
    <row r="53" spans="6:9" ht="12.75">
      <c r="F53" s="4"/>
      <c r="G53" s="4"/>
      <c r="H53" s="4"/>
      <c r="I53" s="12"/>
    </row>
    <row r="54" spans="1:9" ht="12.75">
      <c r="A54" s="3" t="s">
        <v>80</v>
      </c>
      <c r="F54" s="4">
        <f>+F52+F44+F36</f>
        <v>6031</v>
      </c>
      <c r="G54" s="4"/>
      <c r="H54" s="4">
        <f>+H52+H44+H36</f>
        <v>6706</v>
      </c>
      <c r="I54" s="12"/>
    </row>
    <row r="55" spans="6:9" ht="12.75">
      <c r="F55" s="4"/>
      <c r="G55" s="4"/>
      <c r="H55" s="4"/>
      <c r="I55" s="12"/>
    </row>
    <row r="56" spans="1:9" ht="12.75">
      <c r="A56" s="3" t="s">
        <v>81</v>
      </c>
      <c r="F56" s="4">
        <v>20132</v>
      </c>
      <c r="G56" s="4"/>
      <c r="H56" s="4">
        <v>10966</v>
      </c>
      <c r="I56" s="12"/>
    </row>
    <row r="57" spans="6:9" ht="12.75">
      <c r="F57" s="4"/>
      <c r="G57" s="4"/>
      <c r="H57" s="4"/>
      <c r="I57" s="12"/>
    </row>
    <row r="58" spans="1:9" ht="13.5" thickBot="1">
      <c r="A58" s="3" t="s">
        <v>82</v>
      </c>
      <c r="F58" s="59">
        <f>+F56+F54</f>
        <v>26163</v>
      </c>
      <c r="G58" s="59"/>
      <c r="H58" s="59">
        <f>+H56+H54</f>
        <v>17672</v>
      </c>
      <c r="I58" s="12"/>
    </row>
    <row r="59" spans="6:9" ht="13.5" thickTop="1">
      <c r="F59" s="4"/>
      <c r="G59" s="4"/>
      <c r="H59" s="4"/>
      <c r="I59" s="12"/>
    </row>
    <row r="60" spans="1:9" ht="12.75">
      <c r="A60" s="3" t="s">
        <v>83</v>
      </c>
      <c r="F60" s="4"/>
      <c r="G60" s="4"/>
      <c r="H60" s="4"/>
      <c r="I60" s="12"/>
    </row>
    <row r="61" spans="1:9" ht="12.75">
      <c r="A61" s="3" t="s">
        <v>94</v>
      </c>
      <c r="F61" s="4">
        <v>26648</v>
      </c>
      <c r="G61" s="4"/>
      <c r="H61" s="4">
        <v>18573</v>
      </c>
      <c r="I61" s="12"/>
    </row>
    <row r="62" spans="1:9" ht="12.75">
      <c r="A62" s="3" t="s">
        <v>71</v>
      </c>
      <c r="F62" s="57">
        <f>-104-20</f>
        <v>-124</v>
      </c>
      <c r="G62" s="57"/>
      <c r="H62" s="57">
        <v>-104</v>
      </c>
      <c r="I62" s="12"/>
    </row>
    <row r="63" spans="6:9" ht="12.75">
      <c r="F63" s="4">
        <f>+F62+F61</f>
        <v>26524</v>
      </c>
      <c r="G63" s="4"/>
      <c r="H63" s="4">
        <f>+H62+H61</f>
        <v>18469</v>
      </c>
      <c r="I63" s="12"/>
    </row>
    <row r="64" spans="1:9" ht="12.75">
      <c r="A64" s="3" t="s">
        <v>85</v>
      </c>
      <c r="F64" s="4">
        <v>-361</v>
      </c>
      <c r="G64" s="4"/>
      <c r="H64" s="4">
        <v>-797</v>
      </c>
      <c r="I64" s="12"/>
    </row>
    <row r="65" spans="6:9" ht="13.5" thickBot="1">
      <c r="F65" s="59">
        <f>+F64+F63</f>
        <v>26163</v>
      </c>
      <c r="G65" s="59"/>
      <c r="H65" s="59">
        <f>+H64+H63</f>
        <v>17672</v>
      </c>
      <c r="I65" s="12"/>
    </row>
    <row r="66" spans="6:9" ht="13.5" thickTop="1">
      <c r="F66" s="4"/>
      <c r="G66" s="4"/>
      <c r="H66" s="4"/>
      <c r="I66" s="12"/>
    </row>
    <row r="67" spans="6:9" ht="12.75">
      <c r="F67" s="4"/>
      <c r="G67" s="4"/>
      <c r="H67" s="4"/>
      <c r="I67" s="12"/>
    </row>
    <row r="68" spans="8:9" ht="12.75">
      <c r="H68" s="4"/>
      <c r="I68" s="12"/>
    </row>
    <row r="69" spans="1:9" ht="12.75">
      <c r="A69" s="3" t="s">
        <v>89</v>
      </c>
      <c r="H69" s="4"/>
      <c r="I69" s="12"/>
    </row>
    <row r="70" spans="1:9" ht="12.75">
      <c r="A70" s="3" t="s">
        <v>103</v>
      </c>
      <c r="H70" s="4"/>
      <c r="I70" s="12"/>
    </row>
    <row r="71" spans="8:9" ht="12.75">
      <c r="H71" s="4"/>
      <c r="I71" s="12"/>
    </row>
    <row r="72" spans="1:9" ht="14.25">
      <c r="A72" s="13"/>
      <c r="B72" s="13"/>
      <c r="C72" s="13"/>
      <c r="D72" s="13"/>
      <c r="E72" s="7"/>
      <c r="F72" s="7"/>
      <c r="G72" s="7"/>
      <c r="H72" s="7"/>
      <c r="I72" s="14"/>
    </row>
    <row r="73" spans="1:9" ht="14.25">
      <c r="A73" s="13"/>
      <c r="B73" s="13"/>
      <c r="C73" s="13"/>
      <c r="D73" s="13"/>
      <c r="E73" s="7"/>
      <c r="F73" s="7"/>
      <c r="G73" s="7"/>
      <c r="H73" s="7"/>
      <c r="I73" s="14"/>
    </row>
    <row r="74" spans="1:9" ht="14.25">
      <c r="A74" s="13"/>
      <c r="B74" s="13"/>
      <c r="C74" s="13"/>
      <c r="D74" s="13"/>
      <c r="E74" s="7"/>
      <c r="F74" s="7"/>
      <c r="G74" s="7"/>
      <c r="H74" s="7"/>
      <c r="I74" s="14"/>
    </row>
    <row r="75" spans="1:9" ht="14.25">
      <c r="A75" s="13"/>
      <c r="B75" s="13"/>
      <c r="C75" s="13"/>
      <c r="D75" s="13"/>
      <c r="E75" s="7"/>
      <c r="F75" s="7"/>
      <c r="G75" s="7"/>
      <c r="H75" s="7"/>
      <c r="I75" s="14"/>
    </row>
    <row r="76" spans="8:9" ht="12.75">
      <c r="H76" s="4"/>
      <c r="I76" s="12"/>
    </row>
    <row r="77" spans="8:9" ht="12.75">
      <c r="H77" s="4"/>
      <c r="I77" s="12"/>
    </row>
    <row r="78" spans="8:9" ht="12.75">
      <c r="H78" s="4"/>
      <c r="I78" s="12"/>
    </row>
    <row r="79" spans="8:9" ht="12.75">
      <c r="H79" s="4"/>
      <c r="I79" s="12"/>
    </row>
    <row r="80" spans="8:9" ht="12.75">
      <c r="H80" s="4"/>
      <c r="I80" s="12"/>
    </row>
    <row r="81" spans="8:9" ht="12.75">
      <c r="H81" s="4"/>
      <c r="I81" s="12"/>
    </row>
    <row r="82" spans="8:9" ht="12.75">
      <c r="H82" s="4"/>
      <c r="I82" s="12"/>
    </row>
    <row r="83" spans="8:9" ht="12.75">
      <c r="H83" s="4"/>
      <c r="I83" s="12"/>
    </row>
    <row r="84" spans="8:9" ht="12.75">
      <c r="H84" s="4"/>
      <c r="I84" s="12"/>
    </row>
    <row r="85" spans="8:9" ht="12.75">
      <c r="H85" s="4"/>
      <c r="I85" s="12"/>
    </row>
    <row r="86" spans="8:9" ht="12.75">
      <c r="H86" s="4"/>
      <c r="I86" s="12"/>
    </row>
    <row r="87" spans="8:9" ht="12.75">
      <c r="H87" s="4"/>
      <c r="I87" s="12"/>
    </row>
    <row r="88" spans="8:9" ht="12.75">
      <c r="H88" s="4"/>
      <c r="I88" s="12"/>
    </row>
    <row r="89" spans="8:9" ht="12.75">
      <c r="H89" s="4"/>
      <c r="I89" s="12"/>
    </row>
    <row r="90" spans="8:9" ht="12.75">
      <c r="H90" s="4"/>
      <c r="I90" s="12"/>
    </row>
    <row r="91" spans="8:9" ht="12.75">
      <c r="H91" s="4"/>
      <c r="I91" s="12"/>
    </row>
    <row r="92" spans="8:9" ht="12.75">
      <c r="H92" s="4"/>
      <c r="I92" s="12"/>
    </row>
    <row r="93" spans="8:9" ht="12.75">
      <c r="H93" s="4"/>
      <c r="I93" s="12"/>
    </row>
    <row r="94" spans="8:9" ht="12.75">
      <c r="H94" s="4"/>
      <c r="I94" s="12"/>
    </row>
    <row r="95" spans="8:9" ht="12.75">
      <c r="H95" s="4"/>
      <c r="I95" s="12"/>
    </row>
    <row r="96" spans="8:9" ht="12.75">
      <c r="H96" s="4"/>
      <c r="I96" s="12"/>
    </row>
    <row r="97" spans="8:9" ht="12.75">
      <c r="H97" s="4"/>
      <c r="I97" s="12"/>
    </row>
    <row r="98" spans="8:9" ht="12.75">
      <c r="H98" s="4"/>
      <c r="I98" s="12"/>
    </row>
    <row r="99" spans="8:9" ht="12.75">
      <c r="H99" s="4"/>
      <c r="I99" s="12"/>
    </row>
    <row r="100" spans="8:9" ht="12.75">
      <c r="H100" s="4"/>
      <c r="I100" s="12"/>
    </row>
    <row r="101" spans="8:9" ht="12.75">
      <c r="H101" s="4"/>
      <c r="I101" s="12"/>
    </row>
    <row r="102" spans="8:9" ht="12.75">
      <c r="H102" s="4"/>
      <c r="I102" s="12"/>
    </row>
    <row r="103" spans="8:9" ht="12.75">
      <c r="H103" s="4"/>
      <c r="I103" s="12"/>
    </row>
    <row r="104" spans="8:9" ht="12.75">
      <c r="H104" s="4"/>
      <c r="I104" s="12"/>
    </row>
    <row r="105" spans="8:9" ht="12.75">
      <c r="H105" s="4"/>
      <c r="I105" s="12"/>
    </row>
    <row r="106" spans="8:9" ht="12.75">
      <c r="H106" s="4"/>
      <c r="I106" s="12"/>
    </row>
    <row r="107" spans="8:9" ht="12.75">
      <c r="H107" s="4"/>
      <c r="I107" s="12"/>
    </row>
    <row r="108" spans="8:9" ht="12.75">
      <c r="H108" s="4"/>
      <c r="I108" s="12"/>
    </row>
    <row r="109" spans="8:9" ht="12.75">
      <c r="H109" s="4"/>
      <c r="I109" s="12"/>
    </row>
    <row r="110" spans="8:9" ht="12.75">
      <c r="H110" s="4"/>
      <c r="I110" s="12"/>
    </row>
    <row r="111" spans="8:9" ht="12.75">
      <c r="H111" s="4"/>
      <c r="I111" s="12"/>
    </row>
    <row r="112" spans="8:9" ht="12.75">
      <c r="H112" s="4"/>
      <c r="I112" s="12"/>
    </row>
    <row r="113" spans="8:9" ht="12.75">
      <c r="H113" s="4"/>
      <c r="I113" s="12"/>
    </row>
    <row r="114" spans="8:9" ht="12.75">
      <c r="H114" s="4"/>
      <c r="I114" s="12"/>
    </row>
    <row r="115" spans="8:9" ht="12.75">
      <c r="H115" s="4"/>
      <c r="I115" s="12"/>
    </row>
    <row r="116" spans="8:9" ht="12.75">
      <c r="H116" s="4"/>
      <c r="I116" s="12"/>
    </row>
    <row r="117" spans="8:9" ht="12.75">
      <c r="H117" s="4"/>
      <c r="I117" s="12"/>
    </row>
    <row r="118" spans="8:9" ht="12.75">
      <c r="H118" s="4"/>
      <c r="I118" s="12"/>
    </row>
    <row r="119" spans="8:9" ht="12.75">
      <c r="H119" s="4"/>
      <c r="I119" s="12"/>
    </row>
    <row r="120" spans="8:9" ht="12.75">
      <c r="H120" s="4"/>
      <c r="I120" s="12"/>
    </row>
    <row r="121" spans="8:9" ht="12.75">
      <c r="H121" s="4"/>
      <c r="I121" s="12"/>
    </row>
    <row r="122" spans="8:9" ht="12.75">
      <c r="H122" s="4"/>
      <c r="I122" s="12"/>
    </row>
    <row r="123" spans="8:9" ht="12.75">
      <c r="H123" s="4"/>
      <c r="I123" s="12"/>
    </row>
    <row r="124" spans="8:9" ht="12.75">
      <c r="H124" s="4"/>
      <c r="I124" s="12"/>
    </row>
    <row r="125" spans="8:9" ht="12.75">
      <c r="H125" s="4"/>
      <c r="I125" s="12"/>
    </row>
    <row r="126" spans="8:9" ht="12.75">
      <c r="H126" s="4"/>
      <c r="I126" s="12"/>
    </row>
    <row r="127" spans="8:9" ht="12.75">
      <c r="H127" s="4"/>
      <c r="I127" s="12"/>
    </row>
    <row r="128" spans="8:9" ht="12.75">
      <c r="H128" s="4"/>
      <c r="I128" s="12"/>
    </row>
    <row r="129" spans="8:9" ht="12.75">
      <c r="H129" s="4"/>
      <c r="I129" s="12"/>
    </row>
    <row r="130" ht="12.75">
      <c r="I130" s="12"/>
    </row>
    <row r="131" ht="12.75">
      <c r="I131" s="12"/>
    </row>
    <row r="132" ht="12.75">
      <c r="I132" s="12"/>
    </row>
    <row r="133" ht="12.75">
      <c r="I133" s="12"/>
    </row>
    <row r="134" ht="12.75">
      <c r="I134" s="12"/>
    </row>
    <row r="135" ht="12.75">
      <c r="I135" s="12"/>
    </row>
    <row r="136" ht="12.75">
      <c r="I136" s="12"/>
    </row>
    <row r="137" ht="12.75">
      <c r="I137" s="12"/>
    </row>
    <row r="138" ht="12.75">
      <c r="I138" s="12"/>
    </row>
    <row r="139" ht="12.75">
      <c r="I139" s="12"/>
    </row>
    <row r="140" ht="12.75">
      <c r="I140" s="12"/>
    </row>
    <row r="141" ht="12.75">
      <c r="I141" s="12"/>
    </row>
    <row r="142" ht="12.75">
      <c r="I142" s="12"/>
    </row>
  </sheetData>
  <mergeCells count="1">
    <mergeCell ref="F11:H11"/>
  </mergeCells>
  <printOptions/>
  <pageMargins left="0.46" right="0.25" top="0.31" bottom="0" header="0.5" footer="0.38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</dc:creator>
  <cp:keywords/>
  <dc:description/>
  <cp:lastModifiedBy>Vivian</cp:lastModifiedBy>
  <cp:lastPrinted>2006-03-31T05:12:32Z</cp:lastPrinted>
  <dcterms:created xsi:type="dcterms:W3CDTF">2004-06-25T06:53:10Z</dcterms:created>
  <dcterms:modified xsi:type="dcterms:W3CDTF">2006-03-31T05:12:59Z</dcterms:modified>
  <cp:category/>
  <cp:version/>
  <cp:contentType/>
  <cp:contentStatus/>
</cp:coreProperties>
</file>